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Opći dio " sheetId="1" r:id="rId1"/>
    <sheet name="Prihodi prema ekon. klasif." sheetId="2" r:id="rId2"/>
    <sheet name="Rashodi prema ekon. klasif." sheetId="3" r:id="rId3"/>
    <sheet name="Prihodi prema izvorima" sheetId="4" r:id="rId4"/>
    <sheet name="Rashodi prema izvorima" sheetId="5" r:id="rId5"/>
    <sheet name="Posebni dio-programska klasif." sheetId="6" r:id="rId6"/>
  </sheets>
  <definedNames>
    <definedName name="_xlnm.Print_Titles" localSheetId="0">'Opći dio '!$1:$1</definedName>
    <definedName name="_xlnm.Print_Titles" localSheetId="5">'Posebni dio-programska klasif.'!$10:$11</definedName>
    <definedName name="_xlnm.Print_Titles" localSheetId="1">'Prihodi prema ekon. klasif.'!$1:$1</definedName>
    <definedName name="_xlnm.Print_Titles" localSheetId="2">'Rashodi prema ekon. klasif.'!$1:$1</definedName>
    <definedName name="_xlnm.Print_Titles" localSheetId="4">'Rashodi prema izvorima'!$1:$1</definedName>
    <definedName name="_xlnm.Print_Area" localSheetId="0">'Opći dio '!$B$1:$L$19</definedName>
    <definedName name="_xlnm.Print_Area" localSheetId="5">'Posebni dio-programska klasif.'!$B$2:$O$219</definedName>
    <definedName name="_xlnm.Print_Area" localSheetId="1">'Prihodi prema ekon. klasif.'!$A$2:$K$45</definedName>
    <definedName name="_xlnm.Print_Area" localSheetId="3">'Prihodi prema izvorima'!$A$1:$N$30</definedName>
    <definedName name="_xlnm.Print_Area" localSheetId="2">'Rashodi prema ekon. klasif.'!$B$2:$K$76</definedName>
    <definedName name="_xlnm.Print_Area" localSheetId="4">'Rashodi prema izvorima'!$B$2:$L$28</definedName>
  </definedNames>
  <calcPr fullCalcOnLoad="1"/>
</workbook>
</file>

<file path=xl/sharedStrings.xml><?xml version="1.0" encoding="utf-8"?>
<sst xmlns="http://schemas.openxmlformats.org/spreadsheetml/2006/main" count="721" uniqueCount="270">
  <si>
    <t>KNJIŽNICE GRADA ZAGREBA</t>
  </si>
  <si>
    <t>Datum:</t>
  </si>
  <si>
    <t>STARČEVIĆEV TRG 6</t>
  </si>
  <si>
    <t>OIB: 93571946376</t>
  </si>
  <si>
    <t>VRSTA RASHODA / IZDATAKA</t>
  </si>
  <si>
    <t>1.</t>
  </si>
  <si>
    <t>2.</t>
  </si>
  <si>
    <t>3.</t>
  </si>
  <si>
    <t>4.</t>
  </si>
  <si>
    <t>5.</t>
  </si>
  <si>
    <t>SVEUKUPNO PRIHODI</t>
  </si>
  <si>
    <t>6</t>
  </si>
  <si>
    <t>Prihodi poslovanja</t>
  </si>
  <si>
    <t>7</t>
  </si>
  <si>
    <t>Prihodi od prodaje nefinancijske imovine</t>
  </si>
  <si>
    <t>9</t>
  </si>
  <si>
    <t>Vlastiti izvori</t>
  </si>
  <si>
    <t>SVEUKUPNO RASHODI</t>
  </si>
  <si>
    <t>3</t>
  </si>
  <si>
    <t>Rashodi poslovanja</t>
  </si>
  <si>
    <t>4</t>
  </si>
  <si>
    <t>Rashodi za nabavu nefinancijske imovine</t>
  </si>
  <si>
    <t>IZVRŠENJE 2023.</t>
  </si>
  <si>
    <t>63</t>
  </si>
  <si>
    <t>Pomoći iz inozemstva i od subjekata unutar općeg proračuna</t>
  </si>
  <si>
    <t>632</t>
  </si>
  <si>
    <t>Pomoći od međunarodnih organizacija te institucija i tijela EU</t>
  </si>
  <si>
    <t>6321</t>
  </si>
  <si>
    <t>Tekuće pomoći od međunarodnih organizacija</t>
  </si>
  <si>
    <t>6322</t>
  </si>
  <si>
    <t>Kapitalne pomoći od međunarodnih organizacija</t>
  </si>
  <si>
    <t>636</t>
  </si>
  <si>
    <t>Pomoći proračunskim korisnicima iz proračuna koji im nije nadležan</t>
  </si>
  <si>
    <t>6361</t>
  </si>
  <si>
    <t>Tekuće pomoći proračunskim korisnicima iz proračuna koji im nije nadležan</t>
  </si>
  <si>
    <t>6362</t>
  </si>
  <si>
    <t>Kapitalne pomoći proračunskim korisnicima iz proračuna koji im nije nadležan</t>
  </si>
  <si>
    <t>638</t>
  </si>
  <si>
    <t>Pomoći temeljem prijenosa EU sredstava</t>
  </si>
  <si>
    <t>6381</t>
  </si>
  <si>
    <t>Tekuće pomoći temeljem prijenosa EU sredstava</t>
  </si>
  <si>
    <t>6382</t>
  </si>
  <si>
    <t>Kapitalne pomoći temeljem prijenosa EU sredstava</t>
  </si>
  <si>
    <t>64</t>
  </si>
  <si>
    <t>Prihodi od imovine</t>
  </si>
  <si>
    <t>641</t>
  </si>
  <si>
    <t>Prihodi od financijske imovine</t>
  </si>
  <si>
    <t>6413</t>
  </si>
  <si>
    <t>Kamate na oročena sredstva i depozite po viđenju</t>
  </si>
  <si>
    <t>6415</t>
  </si>
  <si>
    <t>Prihodi od pozitivnih tečajnih razlika i razlika zbog primjene valutne klauzule</t>
  </si>
  <si>
    <t>6416</t>
  </si>
  <si>
    <t>Prihodi od dividendi</t>
  </si>
  <si>
    <t>65</t>
  </si>
  <si>
    <t>Prihodi od upravnih i administrativnih pristojbi, pristojbi po posebnim propisima i naknada</t>
  </si>
  <si>
    <t>652</t>
  </si>
  <si>
    <t>Prihodi po posebnim propisima</t>
  </si>
  <si>
    <t>6526</t>
  </si>
  <si>
    <t>Ostali nespomenuti prihodi</t>
  </si>
  <si>
    <t>66</t>
  </si>
  <si>
    <t>Prihodi od prodaje proizvoda i robe te pruženih usluga, prihodi od donacija i povrati po protestira</t>
  </si>
  <si>
    <t>663</t>
  </si>
  <si>
    <t>Donacije od pravnih i fizičkih osoba izvan općeg proračuna i povrat donacija po protestiranim jamst</t>
  </si>
  <si>
    <t>6632</t>
  </si>
  <si>
    <t>Kapitalne donacije</t>
  </si>
  <si>
    <t>72</t>
  </si>
  <si>
    <t>Prihodi od prodaje proizvedene dugotrajne imovine</t>
  </si>
  <si>
    <t>721</t>
  </si>
  <si>
    <t>Prihodi od prodaje građevinskih objekata</t>
  </si>
  <si>
    <t>7211</t>
  </si>
  <si>
    <t>Stambeni objekti</t>
  </si>
  <si>
    <t>Prihodi iz nadležnog proračuna za financiranje rashoda poslovanja</t>
  </si>
  <si>
    <t>Prihodi iz nadležnog proračuna za financiranje rashoda za nabavu nefinancijske imovine</t>
  </si>
  <si>
    <t>Prihodi iz nadležnog proračuna</t>
  </si>
  <si>
    <t>Višak/manjak prihoda</t>
  </si>
  <si>
    <t>Višak prihoda</t>
  </si>
  <si>
    <t>31</t>
  </si>
  <si>
    <t>311</t>
  </si>
  <si>
    <t>Plaće (Bruto)</t>
  </si>
  <si>
    <t>3111</t>
  </si>
  <si>
    <t>Plaće za redovan rad</t>
  </si>
  <si>
    <t>312</t>
  </si>
  <si>
    <t>Ostali rashodi za zaposlene</t>
  </si>
  <si>
    <t>3121</t>
  </si>
  <si>
    <t>313</t>
  </si>
  <si>
    <t>Doprinosi na plaće</t>
  </si>
  <si>
    <t>3132</t>
  </si>
  <si>
    <t>Doprinosi za obvezno zdravstveno osiguranje</t>
  </si>
  <si>
    <t>32</t>
  </si>
  <si>
    <t>321</t>
  </si>
  <si>
    <t>Naknade troškova zaposlenima</t>
  </si>
  <si>
    <t>3211</t>
  </si>
  <si>
    <t>Službena putovanja</t>
  </si>
  <si>
    <t>3212</t>
  </si>
  <si>
    <t>Naknade za prijevoz, za rad na terenu i odvojeni život</t>
  </si>
  <si>
    <t>3213</t>
  </si>
  <si>
    <t>Stručno usavršavanje zaposlenika</t>
  </si>
  <si>
    <t>3214</t>
  </si>
  <si>
    <t>Ostale naknade troškova zaposlenima</t>
  </si>
  <si>
    <t>322</t>
  </si>
  <si>
    <t>Rashodi za materijal i energiju</t>
  </si>
  <si>
    <t>3221</t>
  </si>
  <si>
    <t>Uredski materijal i ostali materijalni rashodi</t>
  </si>
  <si>
    <t>3222</t>
  </si>
  <si>
    <t>Materijal i sirovine</t>
  </si>
  <si>
    <t>3223</t>
  </si>
  <si>
    <t>Energija</t>
  </si>
  <si>
    <t>3224</t>
  </si>
  <si>
    <t>Materijal i dijelovi za tekuće i investicijsko održavanje</t>
  </si>
  <si>
    <t>3225</t>
  </si>
  <si>
    <t>Sitni inventar i auto gume</t>
  </si>
  <si>
    <t>3227</t>
  </si>
  <si>
    <t>Službena, radna i zaštitna odjeća i obuća</t>
  </si>
  <si>
    <t>323</t>
  </si>
  <si>
    <t>Rashodi za usluge</t>
  </si>
  <si>
    <t>3231</t>
  </si>
  <si>
    <t>Usluge telefona, pošte i prijevoza</t>
  </si>
  <si>
    <t>3232</t>
  </si>
  <si>
    <t>Usluge tekućeg i investicijskog održavanja</t>
  </si>
  <si>
    <t>3233</t>
  </si>
  <si>
    <t>Usluge promidžbe i informiranja</t>
  </si>
  <si>
    <t>3234</t>
  </si>
  <si>
    <t>Komunalne usluge</t>
  </si>
  <si>
    <t>3235</t>
  </si>
  <si>
    <t>Zakupnine i najamnine</t>
  </si>
  <si>
    <t>3236</t>
  </si>
  <si>
    <t>Zdravstvene i veterinarske usluge</t>
  </si>
  <si>
    <t>3237</t>
  </si>
  <si>
    <t>Intelektualne i osobne usluge</t>
  </si>
  <si>
    <t>3238</t>
  </si>
  <si>
    <t>Računalne usluge</t>
  </si>
  <si>
    <t>3239</t>
  </si>
  <si>
    <t>Ostale usluge</t>
  </si>
  <si>
    <t>324</t>
  </si>
  <si>
    <t>Naknade troškova osobama izvan radnog odnosa</t>
  </si>
  <si>
    <t>3241</t>
  </si>
  <si>
    <t>329</t>
  </si>
  <si>
    <t>Ostali nespomenuti rashodi poslovanja</t>
  </si>
  <si>
    <t>3291</t>
  </si>
  <si>
    <t>Naknade za rad predstavničkih i izvršnih tijela, povjerenstava i slično</t>
  </si>
  <si>
    <t>3292</t>
  </si>
  <si>
    <t>Premije osiguranja</t>
  </si>
  <si>
    <t>3293</t>
  </si>
  <si>
    <t>Reprezentacija</t>
  </si>
  <si>
    <t>3294</t>
  </si>
  <si>
    <t>Članarine i norme</t>
  </si>
  <si>
    <t>3295</t>
  </si>
  <si>
    <t>Pristojbe i naknade</t>
  </si>
  <si>
    <t>3299</t>
  </si>
  <si>
    <t>34</t>
  </si>
  <si>
    <t>343</t>
  </si>
  <si>
    <t>Ostali financijski rashodi</t>
  </si>
  <si>
    <t>3431</t>
  </si>
  <si>
    <t>Bankarske usluge i usluge platnog prometa</t>
  </si>
  <si>
    <t>3433</t>
  </si>
  <si>
    <t>Zatezne kamate</t>
  </si>
  <si>
    <t>36</t>
  </si>
  <si>
    <t>369</t>
  </si>
  <si>
    <t>Prijenosi između proračunskih korisnika istog proračuna</t>
  </si>
  <si>
    <t>3694</t>
  </si>
  <si>
    <t>Kapitalni prijenosi između proračunskih korisnika istog proračuna temeljem prijenosa EU sredstava</t>
  </si>
  <si>
    <t>37</t>
  </si>
  <si>
    <t>Naknade građanima i kućanstvima na temelju osiguranja i druge naknade</t>
  </si>
  <si>
    <t>372</t>
  </si>
  <si>
    <t>Ostale naknade građanima i kućanstvima iz proračuna</t>
  </si>
  <si>
    <t>3722</t>
  </si>
  <si>
    <t>Naknade građanima i kućanstvima u naravi</t>
  </si>
  <si>
    <t>42</t>
  </si>
  <si>
    <t>422</t>
  </si>
  <si>
    <t>Postrojenja i oprema</t>
  </si>
  <si>
    <t>4221</t>
  </si>
  <si>
    <t>Uredska oprema i namještaj</t>
  </si>
  <si>
    <t>4222</t>
  </si>
  <si>
    <t>Komunikacijska oprema</t>
  </si>
  <si>
    <t>4223</t>
  </si>
  <si>
    <t>Oprema za održavanje i zaštitu</t>
  </si>
  <si>
    <t>4226</t>
  </si>
  <si>
    <t>Sportska i glazbena oprema</t>
  </si>
  <si>
    <t>424</t>
  </si>
  <si>
    <t>Knjige, umjetnička djela i ostale izložbene vrijednosti</t>
  </si>
  <si>
    <t>4241</t>
  </si>
  <si>
    <t>Knjige</t>
  </si>
  <si>
    <t>426</t>
  </si>
  <si>
    <t>Nematerijalna proizvedena imovina</t>
  </si>
  <si>
    <t>4262</t>
  </si>
  <si>
    <t>Ulaganja u računalne programe</t>
  </si>
  <si>
    <t>45</t>
  </si>
  <si>
    <t>451</t>
  </si>
  <si>
    <t>Dodatna ulaganja na građevinskim objektima</t>
  </si>
  <si>
    <t>4511</t>
  </si>
  <si>
    <t>RASHODI ZA ZAPOSLENE</t>
  </si>
  <si>
    <t>RASHODI POSLOVANJA</t>
  </si>
  <si>
    <t>MATERIJALNI RASHODI</t>
  </si>
  <si>
    <t>FINANCIJSKI RASHODI</t>
  </si>
  <si>
    <t>RASHODI ZA NABAVU NEFINANCIJSKE IMOVINE</t>
  </si>
  <si>
    <t xml:space="preserve">RASHODI ZA NABAVU PROIZVEDENE DUGOTRAJNE IMOVINE </t>
  </si>
  <si>
    <t>RASHODI ZA DODATNA ULAGANJA NA NEFINANCIJSKOJ IMOVINI</t>
  </si>
  <si>
    <t>POMOĆI DANE UNUTAR OPĆEG PRORAČUNA</t>
  </si>
  <si>
    <t>VRSTA PRIHODA / PRIMITAKA</t>
  </si>
  <si>
    <t>Izvor 3. VLASTITI PRIHODI</t>
  </si>
  <si>
    <t>Izvor 3.1. VLASTITI PRIHODI</t>
  </si>
  <si>
    <t>Izvor 4. PRIHODI ZA POSEBNE NAMJENE</t>
  </si>
  <si>
    <t>Izvor 4.3. OSTALI PRIHODI ZA POSEBNE NAMJENE</t>
  </si>
  <si>
    <t>Izvor 5. POMOĆI</t>
  </si>
  <si>
    <t>Izvor 5.2. POMOĆI IZ DRUGIH PRORAČUNA</t>
  </si>
  <si>
    <t>Izvor 5.4. POMOĆI OD MEĐUNARODNIH ORGANIZACIJA</t>
  </si>
  <si>
    <t>Izvor 5.6. POMOĆI TEMELJEM PRIJENOSA EU SREDSTAVA</t>
  </si>
  <si>
    <t>Izvor 5.7. FOND SOLIDARNOSTI EUROPSKE UNIJE</t>
  </si>
  <si>
    <t>Izvor 6. DONACIJE</t>
  </si>
  <si>
    <t>Izvor 6.1. DONACIJE</t>
  </si>
  <si>
    <t>OSTVARENO 2023.</t>
  </si>
  <si>
    <t>Godišnji izvještaj o izvršenju financijskog plana 2023. g. - Rashodi prema ekonomskoj klasifikaciji</t>
  </si>
  <si>
    <t>Godišnji izvještaj o izvršenju financijskog plana 2023. g. - Prihodi prema ekonomskoj klasifikaciji</t>
  </si>
  <si>
    <t>Godišnji izvještaj o izvršenju financijskog plana 2023. g. - opći dio</t>
  </si>
  <si>
    <t>Izvor 1. OPĆI PRIHODI I PRIMCI</t>
  </si>
  <si>
    <t>Izvor 1.1. OPĆI PRIHODI I PRIMCI</t>
  </si>
  <si>
    <t>Izvor 7. PRIHODI OD NEFINANCIJSKE IMOVINE</t>
  </si>
  <si>
    <t>Izvor 7.1. PRIHODI OD NEFINANCIJSKE IMOVINE</t>
  </si>
  <si>
    <t>Izvor 1. OPĆI PRIHODI I PRIMICI</t>
  </si>
  <si>
    <t>Izvor 1.1. OPĆI PRIHODI I PRIMICI</t>
  </si>
  <si>
    <t>PLANIRANO 2023.</t>
  </si>
  <si>
    <t>Godišnji izvještaj o izvršenju financijskog plana 2023. g. - Prihodi prema izvorima financiranja</t>
  </si>
  <si>
    <t>VRSTA RASHODA/IZDATKA</t>
  </si>
  <si>
    <t>Ukupno ostvareno</t>
  </si>
  <si>
    <t>Izvor 3.1.1</t>
  </si>
  <si>
    <t>VLASTITI PRIHODI-PRORAČUNSKI KORISNICI</t>
  </si>
  <si>
    <t>Izvor 4.3.1</t>
  </si>
  <si>
    <t>PRIHODI ZA POSEBNE NAMJENE-PRORAČUNSKI KORISNICI</t>
  </si>
  <si>
    <t>9221</t>
  </si>
  <si>
    <t>Izvor 5.2.1</t>
  </si>
  <si>
    <t>POMOĆI IZ DRUGIH PRORAČUNA-PK</t>
  </si>
  <si>
    <t>Izvor 5.4.1</t>
  </si>
  <si>
    <t>POMOĆI OD MEĐUNARODNIH ORGANIZACIJA-PK</t>
  </si>
  <si>
    <t>Izvor 5.6.1</t>
  </si>
  <si>
    <t>POMOĆI TEMELJEM PRIJENOSA EU SREDSTAVA-PK</t>
  </si>
  <si>
    <t>Izvor 5.7.1</t>
  </si>
  <si>
    <t>FOND SOLIDARNOSTI EUROPSKE UNIJE-PK</t>
  </si>
  <si>
    <t>Izvor 6.1.1</t>
  </si>
  <si>
    <t>DONACIJE-PRORAČUNSKI KORISNICI</t>
  </si>
  <si>
    <t>Izvor 7.1.1</t>
  </si>
  <si>
    <t>PRIHODI OD PRODAJE ILI ZAMJ. NEF. IMOVINE I NAKN. S NASL.-PK</t>
  </si>
  <si>
    <t>Aktivnost A212401</t>
  </si>
  <si>
    <t>REDOVNA DJELATNOST PRORAČUNSKIH KORISNIKA</t>
  </si>
  <si>
    <t>Izvor 1.1.2</t>
  </si>
  <si>
    <t>OPĆI PRIHODI I PRIMICI - PK U SUSTAVU RIZNICE</t>
  </si>
  <si>
    <t>Aktivnost A212402</t>
  </si>
  <si>
    <t>PROGRAMSKA DJELATNOST JAVNIH USTANOVA</t>
  </si>
  <si>
    <t>Aktivnost A212404</t>
  </si>
  <si>
    <t>ČLANSKE ISKAZNICE KNJIŽNICE GRADA ZAGREBA DJECI I UČENICIMA GRADA ZAGREBA</t>
  </si>
  <si>
    <t>Aktivnost K212401</t>
  </si>
  <si>
    <t>ODRŽAVANJE I OPREMANJE USTANOVA U KULTURI</t>
  </si>
  <si>
    <t>Razdjel 024</t>
  </si>
  <si>
    <t>GRADSKI URED ZA KULTURU I CIVILNO DRUŠTVO</t>
  </si>
  <si>
    <t>Glava 024       02</t>
  </si>
  <si>
    <t>USTANOVE U KULTURI</t>
  </si>
  <si>
    <t>Proračunski korisnik 024       02        24738</t>
  </si>
  <si>
    <t>Godišnji izvještaj o izvršenju financijskog plana 2023. g. - Posebni dio</t>
  </si>
  <si>
    <t>Prihodi i rashodi prema programskoj klasifikaciji</t>
  </si>
  <si>
    <t>Izvor 1.1.2.</t>
  </si>
  <si>
    <t>IZVRŠENJE 2022.</t>
  </si>
  <si>
    <t>PLAN 2023.</t>
  </si>
  <si>
    <t>Indeks</t>
  </si>
  <si>
    <t>Razred</t>
  </si>
  <si>
    <t>Konto</t>
  </si>
  <si>
    <t>Godišnji izvještaj o izvršenju financijskog plana 2023. g. -              Rashodi prema izvorima financiranja</t>
  </si>
  <si>
    <t>VRSTA PRIHODA/RASHODA</t>
  </si>
  <si>
    <t>VRSTA PRIHODA/PRIMITKA</t>
  </si>
  <si>
    <t>SVEUKUPNO PRIHODI / PRIMICI</t>
  </si>
  <si>
    <t>SVEUKUPNO RASHODI / IZDACI</t>
  </si>
  <si>
    <t>Izvor 5.7.1.</t>
  </si>
</sst>
</file>

<file path=xl/styles.xml><?xml version="1.0" encoding="utf-8"?>
<styleSheet xmlns="http://schemas.openxmlformats.org/spreadsheetml/2006/main">
  <numFmts count="3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mm\-yy"/>
    <numFmt numFmtId="174" formatCode="m/d/yyyy\ h:mm"/>
    <numFmt numFmtId="175" formatCode="\(#,##0_);\(#,##0\)"/>
    <numFmt numFmtId="176" formatCode="\(#,##0_);[Red]\(#,##0\)"/>
    <numFmt numFmtId="177" formatCode="\(#,##0.00_);\(#,##0.00\)"/>
    <numFmt numFmtId="178" formatCode="\(#,##0.00_);[Red]\(#,##0.00\)"/>
    <numFmt numFmtId="179" formatCode="_(* #,##0_);_(* \(#,##0\);_(* &quot;-&quot;_);_(@_)"/>
    <numFmt numFmtId="180" formatCode="_(&quot;$&quot;* #,##0_);_(&quot;$&quot;* \(#,##0\);_(&quot;$&quot;* &quot;-&quot;_);_(@_)"/>
    <numFmt numFmtId="181" formatCode="_(* #,##0.00_);_(* \(#,##0.00\);_(* &quot;-&quot;??_);_(@_)"/>
    <numFmt numFmtId="182" formatCode="_(&quot;$&quot;* #,##0.00_);_(&quot;$&quot;* \(#,##0.00\);_(&quot;$&quot;* &quot;-&quot;??_);_(@_)"/>
    <numFmt numFmtId="183" formatCode="[$-1041A]d\.m\.yyyy\."/>
    <numFmt numFmtId="184" formatCode="[$-1041A]#,##0.00;\-#,##0.00"/>
    <numFmt numFmtId="185" formatCode="#,##0.00_ ;\-#,##0.00\ "/>
    <numFmt numFmtId="186" formatCode="[$-1041A]h:mm"/>
    <numFmt numFmtId="187" formatCode="0.0"/>
  </numFmts>
  <fonts count="55">
    <font>
      <sz val="10"/>
      <name val="Arial"/>
      <family val="0"/>
    </font>
    <font>
      <sz val="10"/>
      <color indexed="8"/>
      <name val="Arial"/>
      <family val="2"/>
    </font>
    <font>
      <sz val="9"/>
      <color indexed="10"/>
      <name val="Tahoma"/>
      <family val="2"/>
    </font>
    <font>
      <sz val="8"/>
      <color indexed="10"/>
      <name val="Arial"/>
      <family val="2"/>
    </font>
    <font>
      <sz val="8"/>
      <color indexed="12"/>
      <name val="Arial"/>
      <family val="2"/>
    </font>
    <font>
      <sz val="8"/>
      <color indexed="13"/>
      <name val="Arial"/>
      <family val="2"/>
    </font>
    <font>
      <b/>
      <sz val="11.95"/>
      <color indexed="8"/>
      <name val="Arial"/>
      <family val="2"/>
    </font>
    <font>
      <b/>
      <sz val="8"/>
      <color indexed="13"/>
      <name val="Arial"/>
      <family val="2"/>
    </font>
    <font>
      <b/>
      <sz val="10"/>
      <name val="Arial"/>
      <family val="2"/>
    </font>
    <font>
      <i/>
      <sz val="8"/>
      <color indexed="13"/>
      <name val="Arial"/>
      <family val="2"/>
    </font>
    <font>
      <i/>
      <sz val="10"/>
      <name val="Arial"/>
      <family val="2"/>
    </font>
    <font>
      <b/>
      <i/>
      <sz val="8"/>
      <color indexed="13"/>
      <name val="Arial"/>
      <family val="2"/>
    </font>
    <font>
      <b/>
      <i/>
      <sz val="10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66FF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2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0" fillId="20" borderId="1" applyNumberFormat="0" applyFont="0" applyAlignment="0" applyProtection="0"/>
    <xf numFmtId="0" fontId="37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8" fillId="28" borderId="2" applyNumberFormat="0" applyAlignment="0" applyProtection="0"/>
    <xf numFmtId="0" fontId="39" fillId="28" borderId="3" applyNumberFormat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31" borderId="8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2" borderId="3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</cellStyleXfs>
  <cellXfs count="146"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 horizontal="center" vertical="center" wrapText="1" readingOrder="1"/>
      <protection locked="0"/>
    </xf>
    <xf numFmtId="0" fontId="0" fillId="0" borderId="10" xfId="0" applyBorder="1" applyAlignment="1" applyProtection="1">
      <alignment vertical="top" wrapText="1"/>
      <protection locked="0"/>
    </xf>
    <xf numFmtId="0" fontId="3" fillId="33" borderId="10" xfId="0" applyFont="1" applyFill="1" applyBorder="1" applyAlignment="1" applyProtection="1">
      <alignment horizontal="center" vertical="center" wrapText="1" readingOrder="1"/>
      <protection locked="0"/>
    </xf>
    <xf numFmtId="0" fontId="4" fillId="34" borderId="0" xfId="0" applyFont="1" applyFill="1" applyAlignment="1" applyProtection="1">
      <alignment vertical="center" wrapText="1" readingOrder="1"/>
      <protection locked="0"/>
    </xf>
    <xf numFmtId="184" fontId="4" fillId="34" borderId="0" xfId="0" applyNumberFormat="1" applyFont="1" applyFill="1" applyAlignment="1" applyProtection="1">
      <alignment horizontal="right" vertical="center" wrapText="1" readingOrder="1"/>
      <protection locked="0"/>
    </xf>
    <xf numFmtId="0" fontId="5" fillId="35" borderId="0" xfId="0" applyFont="1" applyFill="1" applyAlignment="1" applyProtection="1">
      <alignment vertical="center" wrapText="1" readingOrder="1"/>
      <protection locked="0"/>
    </xf>
    <xf numFmtId="184" fontId="5" fillId="35" borderId="0" xfId="0" applyNumberFormat="1" applyFont="1" applyFill="1" applyAlignment="1" applyProtection="1">
      <alignment horizontal="right" vertical="center" wrapText="1" readingOrder="1"/>
      <protection locked="0"/>
    </xf>
    <xf numFmtId="4" fontId="0" fillId="0" borderId="0" xfId="0" applyNumberFormat="1" applyAlignment="1">
      <alignment/>
    </xf>
    <xf numFmtId="0" fontId="0" fillId="0" borderId="0" xfId="50">
      <alignment/>
      <protection/>
    </xf>
    <xf numFmtId="0" fontId="1" fillId="0" borderId="0" xfId="50" applyFont="1" applyAlignment="1" applyProtection="1">
      <alignment vertical="top" wrapText="1" readingOrder="1"/>
      <protection locked="0"/>
    </xf>
    <xf numFmtId="0" fontId="2" fillId="33" borderId="10" xfId="50" applyFont="1" applyFill="1" applyBorder="1" applyAlignment="1" applyProtection="1">
      <alignment horizontal="center" vertical="center" wrapText="1" readingOrder="1"/>
      <protection locked="0"/>
    </xf>
    <xf numFmtId="0" fontId="4" fillId="34" borderId="0" xfId="50" applyFont="1" applyFill="1" applyAlignment="1" applyProtection="1">
      <alignment vertical="center" wrapText="1" readingOrder="1"/>
      <protection locked="0"/>
    </xf>
    <xf numFmtId="184" fontId="4" fillId="34" borderId="0" xfId="50" applyNumberFormat="1" applyFont="1" applyFill="1" applyAlignment="1" applyProtection="1">
      <alignment horizontal="right" vertical="center" wrapText="1" readingOrder="1"/>
      <protection locked="0"/>
    </xf>
    <xf numFmtId="0" fontId="5" fillId="35" borderId="0" xfId="50" applyFont="1" applyFill="1" applyAlignment="1" applyProtection="1">
      <alignment vertical="center" wrapText="1" readingOrder="1"/>
      <protection locked="0"/>
    </xf>
    <xf numFmtId="184" fontId="5" fillId="35" borderId="0" xfId="50" applyNumberFormat="1" applyFont="1" applyFill="1" applyAlignment="1" applyProtection="1">
      <alignment horizontal="right" vertical="center" wrapText="1" readingOrder="1"/>
      <protection locked="0"/>
    </xf>
    <xf numFmtId="0" fontId="7" fillId="35" borderId="0" xfId="50" applyFont="1" applyFill="1" applyAlignment="1" applyProtection="1">
      <alignment vertical="center" wrapText="1" readingOrder="1"/>
      <protection locked="0"/>
    </xf>
    <xf numFmtId="0" fontId="8" fillId="0" borderId="0" xfId="50" applyFont="1">
      <alignment/>
      <protection/>
    </xf>
    <xf numFmtId="184" fontId="7" fillId="35" borderId="0" xfId="50" applyNumberFormat="1" applyFont="1" applyFill="1" applyAlignment="1" applyProtection="1">
      <alignment horizontal="right" vertical="center" wrapText="1" readingOrder="1"/>
      <protection locked="0"/>
    </xf>
    <xf numFmtId="0" fontId="9" fillId="35" borderId="0" xfId="50" applyFont="1" applyFill="1" applyAlignment="1" applyProtection="1">
      <alignment vertical="center" wrapText="1" readingOrder="1"/>
      <protection locked="0"/>
    </xf>
    <xf numFmtId="184" fontId="9" fillId="35" borderId="0" xfId="50" applyNumberFormat="1" applyFont="1" applyFill="1" applyAlignment="1" applyProtection="1">
      <alignment horizontal="right" vertical="center" wrapText="1" readingOrder="1"/>
      <protection locked="0"/>
    </xf>
    <xf numFmtId="0" fontId="5" fillId="36" borderId="0" xfId="50" applyFont="1" applyFill="1" applyAlignment="1" applyProtection="1">
      <alignment vertical="center" wrapText="1" readingOrder="1"/>
      <protection locked="0"/>
    </xf>
    <xf numFmtId="184" fontId="5" fillId="36" borderId="0" xfId="50" applyNumberFormat="1" applyFont="1" applyFill="1" applyAlignment="1" applyProtection="1">
      <alignment horizontal="right" vertical="center" wrapText="1" readingOrder="1"/>
      <protection locked="0"/>
    </xf>
    <xf numFmtId="0" fontId="9" fillId="36" borderId="0" xfId="50" applyFont="1" applyFill="1" applyAlignment="1" applyProtection="1">
      <alignment vertical="center" wrapText="1" readingOrder="1"/>
      <protection locked="0"/>
    </xf>
    <xf numFmtId="184" fontId="9" fillId="36" borderId="0" xfId="50" applyNumberFormat="1" applyFont="1" applyFill="1" applyAlignment="1" applyProtection="1">
      <alignment horizontal="right" vertical="center" wrapText="1" readingOrder="1"/>
      <protection locked="0"/>
    </xf>
    <xf numFmtId="0" fontId="9" fillId="36" borderId="0" xfId="50" applyFont="1" applyFill="1" applyAlignment="1" applyProtection="1">
      <alignment horizontal="left" vertical="center" wrapText="1" readingOrder="1"/>
      <protection locked="0"/>
    </xf>
    <xf numFmtId="0" fontId="10" fillId="37" borderId="0" xfId="50" applyFont="1" applyFill="1">
      <alignment/>
      <protection/>
    </xf>
    <xf numFmtId="0" fontId="5" fillId="36" borderId="0" xfId="50" applyFont="1" applyFill="1" applyAlignment="1" applyProtection="1">
      <alignment horizontal="left" vertical="center" wrapText="1" readingOrder="1"/>
      <protection locked="0"/>
    </xf>
    <xf numFmtId="0" fontId="7" fillId="36" borderId="0" xfId="50" applyFont="1" applyFill="1" applyAlignment="1" applyProtection="1">
      <alignment vertical="center" wrapText="1" readingOrder="1"/>
      <protection locked="0"/>
    </xf>
    <xf numFmtId="184" fontId="7" fillId="36" borderId="0" xfId="50" applyNumberFormat="1" applyFont="1" applyFill="1" applyAlignment="1" applyProtection="1">
      <alignment horizontal="right" vertical="center" wrapText="1" readingOrder="1"/>
      <protection locked="0"/>
    </xf>
    <xf numFmtId="0" fontId="0" fillId="37" borderId="0" xfId="50" applyFill="1">
      <alignment/>
      <protection/>
    </xf>
    <xf numFmtId="0" fontId="7" fillId="36" borderId="0" xfId="50" applyFont="1" applyFill="1" applyAlignment="1" applyProtection="1">
      <alignment horizontal="left" vertical="center" wrapText="1" readingOrder="1"/>
      <protection locked="0"/>
    </xf>
    <xf numFmtId="0" fontId="11" fillId="35" borderId="0" xfId="50" applyFont="1" applyFill="1" applyAlignment="1" applyProtection="1">
      <alignment vertical="center" wrapText="1" readingOrder="1"/>
      <protection locked="0"/>
    </xf>
    <xf numFmtId="184" fontId="11" fillId="35" borderId="0" xfId="50" applyNumberFormat="1" applyFont="1" applyFill="1" applyAlignment="1" applyProtection="1">
      <alignment horizontal="right" vertical="center" wrapText="1" readingOrder="1"/>
      <protection locked="0"/>
    </xf>
    <xf numFmtId="0" fontId="7" fillId="38" borderId="0" xfId="50" applyFont="1" applyFill="1" applyAlignment="1" applyProtection="1">
      <alignment vertical="center" wrapText="1" readingOrder="1"/>
      <protection locked="0"/>
    </xf>
    <xf numFmtId="184" fontId="7" fillId="38" borderId="0" xfId="50" applyNumberFormat="1" applyFont="1" applyFill="1" applyAlignment="1" applyProtection="1">
      <alignment horizontal="right" vertical="center" wrapText="1" readingOrder="1"/>
      <protection locked="0"/>
    </xf>
    <xf numFmtId="185" fontId="0" fillId="0" borderId="0" xfId="50" applyNumberFormat="1">
      <alignment/>
      <protection/>
    </xf>
    <xf numFmtId="184" fontId="13" fillId="33" borderId="0" xfId="0" applyNumberFormat="1" applyFont="1" applyFill="1" applyAlignment="1" applyProtection="1">
      <alignment vertical="top" wrapText="1" readingOrder="1"/>
      <protection locked="0"/>
    </xf>
    <xf numFmtId="184" fontId="52" fillId="36" borderId="0" xfId="0" applyNumberFormat="1" applyFont="1" applyFill="1" applyAlignment="1" applyProtection="1">
      <alignment vertical="top" wrapText="1" readingOrder="1"/>
      <protection locked="0"/>
    </xf>
    <xf numFmtId="0" fontId="0" fillId="0" borderId="0" xfId="50" applyAlignment="1">
      <alignment/>
      <protection/>
    </xf>
    <xf numFmtId="184" fontId="53" fillId="36" borderId="0" xfId="0" applyNumberFormat="1" applyFont="1" applyFill="1" applyAlignment="1" applyProtection="1">
      <alignment vertical="top" wrapText="1" readingOrder="1"/>
      <protection locked="0"/>
    </xf>
    <xf numFmtId="0" fontId="0" fillId="0" borderId="0" xfId="0" applyFont="1" applyAlignment="1">
      <alignment/>
    </xf>
    <xf numFmtId="185" fontId="0" fillId="0" borderId="0" xfId="0" applyNumberFormat="1" applyAlignment="1">
      <alignment/>
    </xf>
    <xf numFmtId="4" fontId="0" fillId="0" borderId="0" xfId="0" applyNumberFormat="1" applyFont="1" applyAlignment="1">
      <alignment/>
    </xf>
    <xf numFmtId="0" fontId="54" fillId="37" borderId="0" xfId="50" applyFont="1" applyFill="1">
      <alignment/>
      <protection/>
    </xf>
    <xf numFmtId="184" fontId="52" fillId="36" borderId="0" xfId="50" applyNumberFormat="1" applyFont="1" applyFill="1" applyAlignment="1" applyProtection="1">
      <alignment vertical="top" wrapText="1" readingOrder="1"/>
      <protection locked="0"/>
    </xf>
    <xf numFmtId="184" fontId="53" fillId="36" borderId="0" xfId="50" applyNumberFormat="1" applyFont="1" applyFill="1" applyAlignment="1" applyProtection="1">
      <alignment vertical="top" wrapText="1" readingOrder="1"/>
      <protection locked="0"/>
    </xf>
    <xf numFmtId="0" fontId="0" fillId="0" borderId="11" xfId="0" applyBorder="1" applyAlignment="1">
      <alignment/>
    </xf>
    <xf numFmtId="4" fontId="54" fillId="37" borderId="0" xfId="50" applyNumberFormat="1" applyFont="1" applyFill="1">
      <alignment/>
      <protection/>
    </xf>
    <xf numFmtId="0" fontId="6" fillId="0" borderId="0" xfId="0" applyFont="1" applyAlignment="1" applyProtection="1">
      <alignment horizontal="center" vertical="top" wrapText="1" readingOrder="1"/>
      <protection locked="0"/>
    </xf>
    <xf numFmtId="0" fontId="0" fillId="37" borderId="0" xfId="50" applyFill="1">
      <alignment/>
      <protection/>
    </xf>
    <xf numFmtId="184" fontId="52" fillId="36" borderId="0" xfId="0" applyNumberFormat="1" applyFont="1" applyFill="1" applyAlignment="1" applyProtection="1">
      <alignment vertical="top" wrapText="1" readingOrder="1"/>
      <protection locked="0"/>
    </xf>
    <xf numFmtId="184" fontId="53" fillId="36" borderId="0" xfId="0" applyNumberFormat="1" applyFont="1" applyFill="1" applyAlignment="1" applyProtection="1">
      <alignment vertical="top" wrapText="1" readingOrder="1"/>
      <protection locked="0"/>
    </xf>
    <xf numFmtId="184" fontId="53" fillId="36" borderId="0" xfId="50" applyNumberFormat="1" applyFont="1" applyFill="1" applyAlignment="1" applyProtection="1">
      <alignment vertical="top" wrapText="1" readingOrder="1"/>
      <protection locked="0"/>
    </xf>
    <xf numFmtId="184" fontId="52" fillId="36" borderId="0" xfId="50" applyNumberFormat="1" applyFont="1" applyFill="1" applyAlignment="1" applyProtection="1">
      <alignment vertical="top" wrapText="1" readingOrder="1"/>
      <protection locked="0"/>
    </xf>
    <xf numFmtId="184" fontId="4" fillId="34" borderId="12" xfId="0" applyNumberFormat="1" applyFont="1" applyFill="1" applyBorder="1" applyAlignment="1" applyProtection="1">
      <alignment horizontal="right" vertical="center" wrapText="1" readingOrder="1"/>
      <protection locked="0"/>
    </xf>
    <xf numFmtId="0" fontId="4" fillId="39" borderId="0" xfId="0" applyFont="1" applyFill="1" applyAlignment="1" applyProtection="1">
      <alignment vertical="center" wrapText="1" readingOrder="1"/>
      <protection locked="0"/>
    </xf>
    <xf numFmtId="184" fontId="4" fillId="39" borderId="0" xfId="0" applyNumberFormat="1" applyFont="1" applyFill="1" applyAlignment="1" applyProtection="1">
      <alignment horizontal="right" vertical="center" wrapText="1" readingOrder="1"/>
      <protection locked="0"/>
    </xf>
    <xf numFmtId="0" fontId="4" fillId="40" borderId="0" xfId="0" applyFont="1" applyFill="1" applyAlignment="1" applyProtection="1">
      <alignment vertical="center" wrapText="1" readingOrder="1"/>
      <protection locked="0"/>
    </xf>
    <xf numFmtId="184" fontId="4" fillId="40" borderId="0" xfId="0" applyNumberFormat="1" applyFont="1" applyFill="1" applyAlignment="1" applyProtection="1">
      <alignment horizontal="right" vertical="center" wrapText="1" readingOrder="1"/>
      <protection locked="0"/>
    </xf>
    <xf numFmtId="0" fontId="14" fillId="41" borderId="0" xfId="0" applyFont="1" applyFill="1" applyAlignment="1" applyProtection="1">
      <alignment vertical="center" wrapText="1" readingOrder="1"/>
      <protection locked="0"/>
    </xf>
    <xf numFmtId="184" fontId="14" fillId="41" borderId="0" xfId="0" applyNumberFormat="1" applyFont="1" applyFill="1" applyAlignment="1" applyProtection="1">
      <alignment horizontal="right" vertical="center" wrapText="1" readingOrder="1"/>
      <protection locked="0"/>
    </xf>
    <xf numFmtId="0" fontId="14" fillId="35" borderId="0" xfId="0" applyFont="1" applyFill="1" applyAlignment="1" applyProtection="1">
      <alignment vertical="center" wrapText="1" readingOrder="1"/>
      <protection locked="0"/>
    </xf>
    <xf numFmtId="184" fontId="14" fillId="35" borderId="0" xfId="0" applyNumberFormat="1" applyFont="1" applyFill="1" applyAlignment="1" applyProtection="1">
      <alignment horizontal="right" vertical="center" wrapText="1" readingOrder="1"/>
      <protection locked="0"/>
    </xf>
    <xf numFmtId="0" fontId="14" fillId="42" borderId="0" xfId="0" applyFont="1" applyFill="1" applyAlignment="1" applyProtection="1">
      <alignment vertical="center" wrapText="1" readingOrder="1"/>
      <protection locked="0"/>
    </xf>
    <xf numFmtId="184" fontId="14" fillId="42" borderId="0" xfId="0" applyNumberFormat="1" applyFont="1" applyFill="1" applyAlignment="1" applyProtection="1">
      <alignment horizontal="right" vertical="center" wrapText="1" readingOrder="1"/>
      <protection locked="0"/>
    </xf>
    <xf numFmtId="0" fontId="14" fillId="35" borderId="0" xfId="0" applyFont="1" applyFill="1" applyAlignment="1" applyProtection="1">
      <alignment horizontal="left" vertical="center" wrapText="1" readingOrder="1"/>
      <protection locked="0"/>
    </xf>
    <xf numFmtId="0" fontId="0" fillId="8" borderId="0" xfId="0" applyFont="1" applyFill="1" applyAlignment="1">
      <alignment/>
    </xf>
    <xf numFmtId="0" fontId="2" fillId="33" borderId="10" xfId="50" applyFont="1" applyFill="1" applyBorder="1" applyAlignment="1" applyProtection="1">
      <alignment horizontal="center" vertical="center" wrapText="1" readingOrder="1"/>
      <protection locked="0"/>
    </xf>
    <xf numFmtId="0" fontId="2" fillId="33" borderId="10" xfId="50" applyFont="1" applyFill="1" applyBorder="1" applyAlignment="1" applyProtection="1">
      <alignment vertical="center" wrapText="1" readingOrder="1"/>
      <protection locked="0"/>
    </xf>
    <xf numFmtId="0" fontId="2" fillId="33" borderId="13" xfId="50" applyFont="1" applyFill="1" applyBorder="1" applyAlignment="1" applyProtection="1">
      <alignment horizontal="center" vertical="center" wrapText="1" readingOrder="1"/>
      <protection locked="0"/>
    </xf>
    <xf numFmtId="184" fontId="13" fillId="33" borderId="0" xfId="50" applyNumberFormat="1" applyFont="1" applyFill="1" applyAlignment="1" applyProtection="1">
      <alignment vertical="center" wrapText="1" readingOrder="1"/>
      <protection locked="0"/>
    </xf>
    <xf numFmtId="184" fontId="13" fillId="33" borderId="0" xfId="50" applyNumberFormat="1" applyFont="1" applyFill="1" applyAlignment="1" applyProtection="1">
      <alignment horizontal="center" vertical="center" wrapText="1" readingOrder="1"/>
      <protection locked="0"/>
    </xf>
    <xf numFmtId="4" fontId="0" fillId="0" borderId="0" xfId="50" applyNumberFormat="1">
      <alignment/>
      <protection/>
    </xf>
    <xf numFmtId="4" fontId="8" fillId="0" borderId="0" xfId="50" applyNumberFormat="1" applyFont="1">
      <alignment/>
      <protection/>
    </xf>
    <xf numFmtId="184" fontId="14" fillId="41" borderId="0" xfId="0" applyNumberFormat="1" applyFont="1" applyFill="1" applyAlignment="1" applyProtection="1">
      <alignment horizontal="right" vertical="center" wrapText="1" readingOrder="1"/>
      <protection locked="0"/>
    </xf>
    <xf numFmtId="0" fontId="14" fillId="41" borderId="0" xfId="0" applyFont="1" applyFill="1" applyAlignment="1" applyProtection="1">
      <alignment vertical="center" wrapText="1" readingOrder="1"/>
      <protection locked="0"/>
    </xf>
    <xf numFmtId="0" fontId="2" fillId="33" borderId="10" xfId="0" applyFont="1" applyFill="1" applyBorder="1" applyAlignment="1" applyProtection="1">
      <alignment horizontal="center" vertical="center" wrapText="1" readingOrder="1"/>
      <protection locked="0"/>
    </xf>
    <xf numFmtId="0" fontId="0" fillId="0" borderId="10" xfId="0" applyBorder="1" applyAlignment="1" applyProtection="1">
      <alignment vertical="top" wrapText="1"/>
      <protection locked="0"/>
    </xf>
    <xf numFmtId="0" fontId="1" fillId="0" borderId="0" xfId="0" applyFont="1" applyAlignment="1" applyProtection="1">
      <alignment vertical="top" wrapText="1" readingOrder="1"/>
      <protection locked="0"/>
    </xf>
    <xf numFmtId="0" fontId="0" fillId="0" borderId="0" xfId="0" applyAlignment="1">
      <alignment/>
    </xf>
    <xf numFmtId="0" fontId="1" fillId="0" borderId="0" xfId="0" applyFont="1" applyAlignment="1" applyProtection="1">
      <alignment horizontal="right" vertical="top" wrapText="1" readingOrder="1"/>
      <protection locked="0"/>
    </xf>
    <xf numFmtId="0" fontId="6" fillId="0" borderId="0" xfId="0" applyFont="1" applyAlignment="1" applyProtection="1">
      <alignment horizontal="center" vertical="top" wrapText="1" readingOrder="1"/>
      <protection locked="0"/>
    </xf>
    <xf numFmtId="0" fontId="5" fillId="35" borderId="0" xfId="0" applyFont="1" applyFill="1" applyAlignment="1" applyProtection="1">
      <alignment vertical="center" wrapText="1" readingOrder="1"/>
      <protection locked="0"/>
    </xf>
    <xf numFmtId="0" fontId="4" fillId="34" borderId="0" xfId="0" applyFont="1" applyFill="1" applyAlignment="1" applyProtection="1">
      <alignment vertical="center" wrapText="1" readingOrder="1"/>
      <protection locked="0"/>
    </xf>
    <xf numFmtId="0" fontId="2" fillId="33" borderId="10" xfId="50" applyFont="1" applyFill="1" applyBorder="1" applyAlignment="1" applyProtection="1">
      <alignment horizontal="center" vertical="center" wrapText="1" readingOrder="1"/>
      <protection locked="0"/>
    </xf>
    <xf numFmtId="0" fontId="2" fillId="33" borderId="10" xfId="50" applyFont="1" applyFill="1" applyBorder="1" applyAlignment="1" applyProtection="1">
      <alignment horizontal="center" vertical="center" wrapText="1" readingOrder="1"/>
      <protection locked="0"/>
    </xf>
    <xf numFmtId="0" fontId="1" fillId="0" borderId="0" xfId="50" applyFont="1" applyAlignment="1" applyProtection="1">
      <alignment vertical="top" wrapText="1" readingOrder="1"/>
      <protection locked="0"/>
    </xf>
    <xf numFmtId="0" fontId="0" fillId="0" borderId="0" xfId="50">
      <alignment/>
      <protection/>
    </xf>
    <xf numFmtId="0" fontId="4" fillId="34" borderId="0" xfId="50" applyFont="1" applyFill="1" applyAlignment="1" applyProtection="1">
      <alignment vertical="center" wrapText="1" readingOrder="1"/>
      <protection locked="0"/>
    </xf>
    <xf numFmtId="0" fontId="7" fillId="35" borderId="0" xfId="50" applyFont="1" applyFill="1" applyAlignment="1" applyProtection="1">
      <alignment vertical="center" wrapText="1" readingOrder="1"/>
      <protection locked="0"/>
    </xf>
    <xf numFmtId="0" fontId="8" fillId="0" borderId="0" xfId="50" applyFont="1">
      <alignment/>
      <protection/>
    </xf>
    <xf numFmtId="0" fontId="0" fillId="0" borderId="10" xfId="50" applyBorder="1" applyAlignment="1" applyProtection="1">
      <alignment vertical="top" wrapText="1"/>
      <protection locked="0"/>
    </xf>
    <xf numFmtId="0" fontId="5" fillId="35" borderId="0" xfId="50" applyFont="1" applyFill="1" applyAlignment="1" applyProtection="1">
      <alignment vertical="center" wrapText="1" readingOrder="1"/>
      <protection locked="0"/>
    </xf>
    <xf numFmtId="0" fontId="9" fillId="35" borderId="0" xfId="50" applyFont="1" applyFill="1" applyAlignment="1" applyProtection="1">
      <alignment vertical="center" wrapText="1" readingOrder="1"/>
      <protection locked="0"/>
    </xf>
    <xf numFmtId="0" fontId="10" fillId="0" borderId="0" xfId="50" applyFont="1">
      <alignment/>
      <protection/>
    </xf>
    <xf numFmtId="0" fontId="5" fillId="36" borderId="0" xfId="50" applyFont="1" applyFill="1" applyAlignment="1" applyProtection="1">
      <alignment vertical="center" wrapText="1" readingOrder="1"/>
      <protection locked="0"/>
    </xf>
    <xf numFmtId="0" fontId="0" fillId="37" borderId="0" xfId="50" applyFill="1">
      <alignment/>
      <protection/>
    </xf>
    <xf numFmtId="0" fontId="9" fillId="36" borderId="0" xfId="50" applyFont="1" applyFill="1" applyAlignment="1" applyProtection="1">
      <alignment vertical="center" wrapText="1" readingOrder="1"/>
      <protection locked="0"/>
    </xf>
    <xf numFmtId="0" fontId="10" fillId="37" borderId="0" xfId="50" applyFont="1" applyFill="1">
      <alignment/>
      <protection/>
    </xf>
    <xf numFmtId="0" fontId="5" fillId="36" borderId="0" xfId="50" applyFont="1" applyFill="1" applyAlignment="1" applyProtection="1">
      <alignment horizontal="left" vertical="center" wrapText="1" readingOrder="1"/>
      <protection locked="0"/>
    </xf>
    <xf numFmtId="0" fontId="7" fillId="36" borderId="0" xfId="50" applyFont="1" applyFill="1" applyAlignment="1" applyProtection="1">
      <alignment vertical="center" wrapText="1" readingOrder="1"/>
      <protection locked="0"/>
    </xf>
    <xf numFmtId="0" fontId="8" fillId="37" borderId="0" xfId="50" applyFont="1" applyFill="1">
      <alignment/>
      <protection/>
    </xf>
    <xf numFmtId="0" fontId="9" fillId="36" borderId="0" xfId="50" applyFont="1" applyFill="1" applyAlignment="1" applyProtection="1">
      <alignment horizontal="left" vertical="center" wrapText="1" readingOrder="1"/>
      <protection locked="0"/>
    </xf>
    <xf numFmtId="0" fontId="11" fillId="35" borderId="0" xfId="50" applyFont="1" applyFill="1" applyAlignment="1" applyProtection="1">
      <alignment vertical="center" wrapText="1" readingOrder="1"/>
      <protection locked="0"/>
    </xf>
    <xf numFmtId="0" fontId="12" fillId="0" borderId="0" xfId="50" applyFont="1">
      <alignment/>
      <protection/>
    </xf>
    <xf numFmtId="0" fontId="7" fillId="38" borderId="0" xfId="50" applyFont="1" applyFill="1" applyAlignment="1" applyProtection="1">
      <alignment vertical="center" wrapText="1" readingOrder="1"/>
      <protection locked="0"/>
    </xf>
    <xf numFmtId="0" fontId="8" fillId="43" borderId="0" xfId="50" applyFont="1" applyFill="1">
      <alignment/>
      <protection/>
    </xf>
    <xf numFmtId="0" fontId="2" fillId="33" borderId="13" xfId="50" applyFont="1" applyFill="1" applyBorder="1" applyAlignment="1" applyProtection="1">
      <alignment horizontal="center" vertical="center" wrapText="1" readingOrder="1"/>
      <protection locked="0"/>
    </xf>
    <xf numFmtId="0" fontId="2" fillId="33" borderId="13" xfId="50" applyFont="1" applyFill="1" applyBorder="1" applyAlignment="1" applyProtection="1">
      <alignment horizontal="center" vertical="center" wrapText="1" readingOrder="1"/>
      <protection locked="0"/>
    </xf>
    <xf numFmtId="0" fontId="53" fillId="36" borderId="0" xfId="0" applyFont="1" applyFill="1" applyAlignment="1" applyProtection="1">
      <alignment vertical="top" wrapText="1" readingOrder="1"/>
      <protection locked="0"/>
    </xf>
    <xf numFmtId="0" fontId="54" fillId="37" borderId="0" xfId="0" applyFont="1" applyFill="1" applyAlignment="1">
      <alignment/>
    </xf>
    <xf numFmtId="184" fontId="53" fillId="36" borderId="0" xfId="0" applyNumberFormat="1" applyFont="1" applyFill="1" applyAlignment="1" applyProtection="1">
      <alignment vertical="top" wrapText="1" readingOrder="1"/>
      <protection locked="0"/>
    </xf>
    <xf numFmtId="0" fontId="52" fillId="36" borderId="0" xfId="0" applyFont="1" applyFill="1" applyAlignment="1" applyProtection="1">
      <alignment vertical="top" wrapText="1" readingOrder="1"/>
      <protection locked="0"/>
    </xf>
    <xf numFmtId="184" fontId="52" fillId="36" borderId="0" xfId="0" applyNumberFormat="1" applyFont="1" applyFill="1" applyAlignment="1" applyProtection="1">
      <alignment vertical="top" wrapText="1" readingOrder="1"/>
      <protection locked="0"/>
    </xf>
    <xf numFmtId="0" fontId="13" fillId="33" borderId="0" xfId="0" applyFont="1" applyFill="1" applyAlignment="1" applyProtection="1">
      <alignment vertical="top" wrapText="1" readingOrder="1"/>
      <protection locked="0"/>
    </xf>
    <xf numFmtId="184" fontId="13" fillId="33" borderId="0" xfId="0" applyNumberFormat="1" applyFont="1" applyFill="1" applyAlignment="1" applyProtection="1">
      <alignment vertical="top" wrapText="1" readingOrder="1"/>
      <protection locked="0"/>
    </xf>
    <xf numFmtId="0" fontId="1" fillId="0" borderId="0" xfId="50" applyFont="1" applyAlignment="1" applyProtection="1">
      <alignment horizontal="left" vertical="top" wrapText="1" readingOrder="1"/>
      <protection locked="0"/>
    </xf>
    <xf numFmtId="0" fontId="15" fillId="0" borderId="0" xfId="0" applyFont="1" applyAlignment="1">
      <alignment horizontal="center" wrapText="1"/>
    </xf>
    <xf numFmtId="0" fontId="53" fillId="36" borderId="0" xfId="50" applyFont="1" applyFill="1" applyAlignment="1" applyProtection="1">
      <alignment vertical="top" wrapText="1" readingOrder="1"/>
      <protection locked="0"/>
    </xf>
    <xf numFmtId="0" fontId="54" fillId="37" borderId="0" xfId="50" applyFont="1" applyFill="1">
      <alignment/>
      <protection/>
    </xf>
    <xf numFmtId="184" fontId="53" fillId="36" borderId="0" xfId="50" applyNumberFormat="1" applyFont="1" applyFill="1" applyAlignment="1" applyProtection="1">
      <alignment vertical="top" wrapText="1" readingOrder="1"/>
      <protection locked="0"/>
    </xf>
    <xf numFmtId="0" fontId="52" fillId="36" borderId="0" xfId="50" applyFont="1" applyFill="1" applyAlignment="1" applyProtection="1">
      <alignment vertical="top" wrapText="1" readingOrder="1"/>
      <protection locked="0"/>
    </xf>
    <xf numFmtId="184" fontId="52" fillId="36" borderId="0" xfId="50" applyNumberFormat="1" applyFont="1" applyFill="1" applyAlignment="1" applyProtection="1">
      <alignment vertical="top" wrapText="1" readingOrder="1"/>
      <protection locked="0"/>
    </xf>
    <xf numFmtId="0" fontId="13" fillId="33" borderId="0" xfId="50" applyFont="1" applyFill="1" applyAlignment="1" applyProtection="1">
      <alignment vertical="center" wrapText="1" readingOrder="1"/>
      <protection locked="0"/>
    </xf>
    <xf numFmtId="0" fontId="0" fillId="0" borderId="0" xfId="50" applyAlignment="1">
      <alignment vertical="center"/>
      <protection/>
    </xf>
    <xf numFmtId="184" fontId="13" fillId="33" borderId="0" xfId="50" applyNumberFormat="1" applyFont="1" applyFill="1" applyAlignment="1" applyProtection="1">
      <alignment vertical="center" wrapText="1" readingOrder="1"/>
      <protection locked="0"/>
    </xf>
    <xf numFmtId="184" fontId="14" fillId="41" borderId="0" xfId="0" applyNumberFormat="1" applyFont="1" applyFill="1" applyAlignment="1" applyProtection="1">
      <alignment horizontal="right" vertical="center" wrapText="1" readingOrder="1"/>
      <protection locked="0"/>
    </xf>
    <xf numFmtId="184" fontId="14" fillId="35" borderId="0" xfId="0" applyNumberFormat="1" applyFont="1" applyFill="1" applyAlignment="1" applyProtection="1">
      <alignment horizontal="right" vertical="center" wrapText="1" readingOrder="1"/>
      <protection locked="0"/>
    </xf>
    <xf numFmtId="0" fontId="14" fillId="35" borderId="0" xfId="0" applyFont="1" applyFill="1" applyAlignment="1" applyProtection="1">
      <alignment horizontal="left" vertical="center" wrapText="1" readingOrder="1"/>
      <protection locked="0"/>
    </xf>
    <xf numFmtId="0" fontId="14" fillId="35" borderId="0" xfId="0" applyFont="1" applyFill="1" applyAlignment="1" applyProtection="1">
      <alignment vertical="center" wrapText="1" readingOrder="1"/>
      <protection locked="0"/>
    </xf>
    <xf numFmtId="0" fontId="0" fillId="0" borderId="0" xfId="0" applyFont="1" applyAlignment="1">
      <alignment/>
    </xf>
    <xf numFmtId="184" fontId="14" fillId="42" borderId="0" xfId="0" applyNumberFormat="1" applyFont="1" applyFill="1" applyAlignment="1" applyProtection="1">
      <alignment horizontal="right" vertical="center" wrapText="1" readingOrder="1"/>
      <protection locked="0"/>
    </xf>
    <xf numFmtId="0" fontId="0" fillId="8" borderId="0" xfId="0" applyFont="1" applyFill="1" applyAlignment="1">
      <alignment/>
    </xf>
    <xf numFmtId="184" fontId="4" fillId="39" borderId="0" xfId="0" applyNumberFormat="1" applyFont="1" applyFill="1" applyAlignment="1" applyProtection="1">
      <alignment horizontal="right" vertical="center" wrapText="1" readingOrder="1"/>
      <protection locked="0"/>
    </xf>
    <xf numFmtId="184" fontId="4" fillId="40" borderId="0" xfId="0" applyNumberFormat="1" applyFont="1" applyFill="1" applyAlignment="1" applyProtection="1">
      <alignment horizontal="right" vertical="center" wrapText="1" readingOrder="1"/>
      <protection locked="0"/>
    </xf>
    <xf numFmtId="184" fontId="4" fillId="34" borderId="12" xfId="0" applyNumberFormat="1" applyFont="1" applyFill="1" applyBorder="1" applyAlignment="1" applyProtection="1">
      <alignment horizontal="right" vertical="center" wrapText="1" readingOrder="1"/>
      <protection locked="0"/>
    </xf>
    <xf numFmtId="183" fontId="1" fillId="0" borderId="0" xfId="0" applyNumberFormat="1" applyFont="1" applyAlignment="1" applyProtection="1">
      <alignment horizontal="left" vertical="top" wrapText="1" readingOrder="1"/>
      <protection locked="0"/>
    </xf>
    <xf numFmtId="0" fontId="4" fillId="34" borderId="12" xfId="0" applyFont="1" applyFill="1" applyBorder="1" applyAlignment="1" applyProtection="1">
      <alignment vertical="center" wrapText="1" readingOrder="1"/>
      <protection locked="0"/>
    </xf>
    <xf numFmtId="0" fontId="4" fillId="39" borderId="0" xfId="0" applyFont="1" applyFill="1" applyAlignment="1" applyProtection="1">
      <alignment vertical="center" wrapText="1" readingOrder="1"/>
      <protection locked="0"/>
    </xf>
    <xf numFmtId="0" fontId="4" fillId="40" borderId="0" xfId="0" applyFont="1" applyFill="1" applyAlignment="1" applyProtection="1">
      <alignment vertical="center" wrapText="1" readingOrder="1"/>
      <protection locked="0"/>
    </xf>
    <xf numFmtId="0" fontId="14" fillId="41" borderId="0" xfId="0" applyFont="1" applyFill="1" applyAlignment="1" applyProtection="1">
      <alignment vertical="center" wrapText="1" readingOrder="1"/>
      <protection locked="0"/>
    </xf>
    <xf numFmtId="184" fontId="4" fillId="34" borderId="0" xfId="0" applyNumberFormat="1" applyFont="1" applyFill="1" applyAlignment="1" applyProtection="1">
      <alignment horizontal="right" vertical="center" wrapText="1" readingOrder="1"/>
      <protection locked="0"/>
    </xf>
    <xf numFmtId="0" fontId="14" fillId="42" borderId="0" xfId="0" applyFont="1" applyFill="1" applyAlignment="1" applyProtection="1">
      <alignment vertical="center" wrapText="1" readingOrder="1"/>
      <protection locked="0"/>
    </xf>
    <xf numFmtId="0" fontId="6" fillId="0" borderId="0" xfId="0" applyFont="1" applyAlignment="1" applyProtection="1">
      <alignment horizontal="center" vertical="top" wrapText="1" readingOrder="1"/>
      <protection locked="0"/>
    </xf>
    <xf numFmtId="0" fontId="6" fillId="0" borderId="14" xfId="0" applyFont="1" applyBorder="1" applyAlignment="1" applyProtection="1">
      <alignment horizontal="center" vertical="top" wrapText="1" readingOrder="1"/>
      <protection locked="0"/>
    </xf>
  </cellXfs>
  <cellStyles count="48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no 2" xfId="50"/>
    <cellStyle name="Percent" xfId="51"/>
    <cellStyle name="Povezana ćelija" xfId="52"/>
    <cellStyle name="Provjera ćelije" xfId="53"/>
    <cellStyle name="Tekst objašnjenja" xfId="54"/>
    <cellStyle name="Tekst upozorenja" xfId="55"/>
    <cellStyle name="Ukupni zbroj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3366FF"/>
      <rgbColor rgb="00FFFFFF"/>
      <rgbColor rgb="00757575"/>
      <rgbColor rgb="00FFFFFF"/>
      <rgbColor rgb="000000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30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I34" sqref="I34"/>
    </sheetView>
  </sheetViews>
  <sheetFormatPr defaultColWidth="9.140625" defaultRowHeight="12.75"/>
  <cols>
    <col min="1" max="1" width="1.28515625" style="0" customWidth="1"/>
    <col min="2" max="2" width="13.7109375" style="0" customWidth="1"/>
    <col min="3" max="3" width="14.28125" style="0" customWidth="1"/>
    <col min="4" max="4" width="6.28125" style="0" customWidth="1"/>
    <col min="5" max="5" width="4.00390625" style="0" customWidth="1"/>
    <col min="6" max="6" width="4.8515625" style="0" customWidth="1"/>
    <col min="7" max="7" width="5.28125" style="0" customWidth="1"/>
    <col min="8" max="8" width="2.00390625" style="0" customWidth="1"/>
    <col min="9" max="9" width="17.8515625" style="0" customWidth="1"/>
    <col min="10" max="10" width="15.421875" style="0" customWidth="1"/>
    <col min="11" max="11" width="18.28125" style="0" customWidth="1"/>
    <col min="12" max="12" width="0.13671875" style="0" customWidth="1"/>
    <col min="14" max="14" width="12.7109375" style="0" bestFit="1" customWidth="1"/>
    <col min="15" max="15" width="10.140625" style="0" bestFit="1" customWidth="1"/>
  </cols>
  <sheetData>
    <row r="1" ht="7.5" customHeight="1"/>
    <row r="2" spans="2:7" ht="12.75">
      <c r="B2" s="79" t="s">
        <v>0</v>
      </c>
      <c r="C2" s="80"/>
      <c r="D2" s="80"/>
      <c r="E2" s="80"/>
      <c r="F2" s="80"/>
      <c r="G2" s="80"/>
    </row>
    <row r="3" spans="2:12" ht="12.75">
      <c r="B3" s="80"/>
      <c r="C3" s="80"/>
      <c r="D3" s="80"/>
      <c r="E3" s="80"/>
      <c r="F3" s="80"/>
      <c r="G3" s="80"/>
      <c r="L3" s="81" t="s">
        <v>1</v>
      </c>
    </row>
    <row r="4" spans="2:12" ht="12.75">
      <c r="B4" s="79" t="s">
        <v>2</v>
      </c>
      <c r="C4" s="80"/>
      <c r="D4" s="80"/>
      <c r="E4" s="80"/>
      <c r="L4" s="80"/>
    </row>
    <row r="5" spans="2:5" ht="12.75">
      <c r="B5" s="80"/>
      <c r="C5" s="80"/>
      <c r="D5" s="80"/>
      <c r="E5" s="80"/>
    </row>
    <row r="6" spans="2:4" ht="13.5" customHeight="1">
      <c r="B6" s="79" t="s">
        <v>3</v>
      </c>
      <c r="C6" s="80"/>
      <c r="D6" s="80"/>
    </row>
    <row r="7" ht="10.5" customHeight="1"/>
    <row r="8" spans="4:20" ht="39.75" customHeight="1">
      <c r="D8" s="82" t="s">
        <v>213</v>
      </c>
      <c r="E8" s="80"/>
      <c r="F8" s="80"/>
      <c r="G8" s="80"/>
      <c r="H8" s="80"/>
      <c r="I8" s="80"/>
      <c r="J8" s="80"/>
      <c r="K8" s="80"/>
      <c r="L8" s="80"/>
      <c r="N8" s="8"/>
      <c r="O8" s="8"/>
      <c r="P8" s="8"/>
      <c r="Q8" s="8"/>
      <c r="R8" s="8"/>
      <c r="S8" s="8"/>
      <c r="T8" s="8"/>
    </row>
    <row r="9" spans="14:20" ht="4.5" customHeight="1" thickBot="1">
      <c r="N9" s="8"/>
      <c r="O9" s="8"/>
      <c r="P9" s="8"/>
      <c r="Q9" s="8"/>
      <c r="R9" s="8"/>
      <c r="S9" s="8"/>
      <c r="T9" s="8"/>
    </row>
    <row r="10" spans="2:20" ht="24" customHeight="1" thickBot="1" thickTop="1">
      <c r="B10" s="1" t="s">
        <v>262</v>
      </c>
      <c r="C10" s="77" t="s">
        <v>265</v>
      </c>
      <c r="D10" s="77"/>
      <c r="E10" s="77"/>
      <c r="F10" s="77"/>
      <c r="G10" s="77"/>
      <c r="H10" s="77"/>
      <c r="I10" s="1" t="s">
        <v>259</v>
      </c>
      <c r="J10" s="1" t="s">
        <v>260</v>
      </c>
      <c r="K10" s="1" t="s">
        <v>22</v>
      </c>
      <c r="L10" s="2"/>
      <c r="N10" s="8"/>
      <c r="O10" s="8"/>
      <c r="P10" s="8"/>
      <c r="Q10" s="8"/>
      <c r="R10" s="8"/>
      <c r="S10" s="8"/>
      <c r="T10" s="8"/>
    </row>
    <row r="11" spans="2:20" ht="14.25" customHeight="1" thickBot="1" thickTop="1">
      <c r="B11" s="1" t="s">
        <v>5</v>
      </c>
      <c r="C11" s="77" t="s">
        <v>6</v>
      </c>
      <c r="D11" s="78"/>
      <c r="E11" s="78"/>
      <c r="F11" s="78"/>
      <c r="G11" s="77"/>
      <c r="H11" s="78"/>
      <c r="I11" s="1" t="s">
        <v>7</v>
      </c>
      <c r="J11" s="1" t="s">
        <v>8</v>
      </c>
      <c r="K11" s="1" t="s">
        <v>9</v>
      </c>
      <c r="L11" s="2"/>
      <c r="N11" s="8"/>
      <c r="O11" s="8"/>
      <c r="P11" s="8"/>
      <c r="Q11" s="8"/>
      <c r="R11" s="8"/>
      <c r="S11" s="8"/>
      <c r="T11" s="8"/>
    </row>
    <row r="12" spans="2:20" ht="13.5" thickTop="1">
      <c r="B12" s="4"/>
      <c r="C12" s="84" t="s">
        <v>10</v>
      </c>
      <c r="D12" s="80"/>
      <c r="E12" s="80"/>
      <c r="F12" s="80"/>
      <c r="G12" s="84"/>
      <c r="H12" s="80"/>
      <c r="I12" s="5">
        <f>I13+I14</f>
        <v>14637672.180000002</v>
      </c>
      <c r="J12" s="5">
        <f>SUM(J13:J15)</f>
        <v>16416400</v>
      </c>
      <c r="K12" s="5">
        <f>SUM(K13:K15)</f>
        <v>16251934.839999998</v>
      </c>
      <c r="N12" s="8"/>
      <c r="O12" s="8"/>
      <c r="P12" s="8"/>
      <c r="Q12" s="8"/>
      <c r="R12" s="8"/>
      <c r="S12" s="8"/>
      <c r="T12" s="8"/>
    </row>
    <row r="13" spans="2:20" ht="12.75">
      <c r="B13" s="6" t="s">
        <v>11</v>
      </c>
      <c r="C13" s="83" t="s">
        <v>12</v>
      </c>
      <c r="D13" s="80"/>
      <c r="E13" s="80"/>
      <c r="F13" s="80"/>
      <c r="G13" s="83"/>
      <c r="H13" s="80"/>
      <c r="I13" s="7">
        <v>14637415.05</v>
      </c>
      <c r="J13" s="7">
        <f>2121300+14284500</f>
        <v>16405800</v>
      </c>
      <c r="K13" s="7">
        <f>2286008.44+13965681.11</f>
        <v>16251689.549999999</v>
      </c>
      <c r="N13" s="8"/>
      <c r="O13" s="8"/>
      <c r="P13" s="8"/>
      <c r="Q13" s="8"/>
      <c r="R13" s="8"/>
      <c r="S13" s="8"/>
      <c r="T13" s="8"/>
    </row>
    <row r="14" spans="2:20" ht="12.75">
      <c r="B14" s="6" t="s">
        <v>13</v>
      </c>
      <c r="C14" s="83" t="s">
        <v>14</v>
      </c>
      <c r="D14" s="80"/>
      <c r="E14" s="80"/>
      <c r="F14" s="80"/>
      <c r="G14" s="83"/>
      <c r="H14" s="80"/>
      <c r="I14" s="7">
        <v>257.13</v>
      </c>
      <c r="J14" s="7">
        <v>1300</v>
      </c>
      <c r="K14" s="7">
        <v>245.29</v>
      </c>
      <c r="N14" s="8"/>
      <c r="O14" s="8"/>
      <c r="P14" s="8"/>
      <c r="Q14" s="8"/>
      <c r="R14" s="8"/>
      <c r="S14" s="8"/>
      <c r="T14" s="8"/>
    </row>
    <row r="15" spans="2:20" ht="12.75">
      <c r="B15" s="6" t="s">
        <v>15</v>
      </c>
      <c r="C15" s="83" t="s">
        <v>16</v>
      </c>
      <c r="D15" s="80"/>
      <c r="E15" s="80"/>
      <c r="F15" s="80"/>
      <c r="G15" s="83"/>
      <c r="H15" s="80"/>
      <c r="I15" s="7">
        <v>0</v>
      </c>
      <c r="J15" s="7">
        <v>9300</v>
      </c>
      <c r="K15" s="7">
        <v>0</v>
      </c>
      <c r="N15" s="8"/>
      <c r="O15" s="8"/>
      <c r="P15" s="8"/>
      <c r="Q15" s="8"/>
      <c r="R15" s="8"/>
      <c r="S15" s="8"/>
      <c r="T15" s="8"/>
    </row>
    <row r="16" spans="2:20" ht="12.75">
      <c r="B16" s="4"/>
      <c r="C16" s="84" t="s">
        <v>17</v>
      </c>
      <c r="D16" s="80"/>
      <c r="E16" s="80"/>
      <c r="F16" s="80"/>
      <c r="G16" s="84"/>
      <c r="H16" s="80"/>
      <c r="I16" s="5">
        <f>I17+I18</f>
        <v>14301413</v>
      </c>
      <c r="J16" s="5">
        <v>16416400</v>
      </c>
      <c r="K16" s="5">
        <f>SUM(K17:K18)</f>
        <v>16283957.129999999</v>
      </c>
      <c r="N16" s="8"/>
      <c r="O16" s="8"/>
      <c r="P16" s="8"/>
      <c r="Q16" s="8"/>
      <c r="R16" s="8"/>
      <c r="S16" s="8"/>
      <c r="T16" s="8"/>
    </row>
    <row r="17" spans="2:20" ht="12.75">
      <c r="B17" s="6" t="s">
        <v>18</v>
      </c>
      <c r="C17" s="83" t="s">
        <v>19</v>
      </c>
      <c r="D17" s="80"/>
      <c r="E17" s="80"/>
      <c r="F17" s="80"/>
      <c r="G17" s="83"/>
      <c r="H17" s="80"/>
      <c r="I17" s="7">
        <v>13169793.88</v>
      </c>
      <c r="J17" s="7">
        <v>15040900</v>
      </c>
      <c r="K17" s="7">
        <f>14649303.82+13330.52</f>
        <v>14662634.34</v>
      </c>
      <c r="N17" s="8"/>
      <c r="O17" s="8"/>
      <c r="P17" s="8"/>
      <c r="Q17" s="8"/>
      <c r="R17" s="8"/>
      <c r="S17" s="8"/>
      <c r="T17" s="8"/>
    </row>
    <row r="18" spans="2:20" ht="12.75">
      <c r="B18" s="6" t="s">
        <v>20</v>
      </c>
      <c r="C18" s="83" t="s">
        <v>21</v>
      </c>
      <c r="D18" s="80"/>
      <c r="E18" s="80"/>
      <c r="F18" s="80"/>
      <c r="G18" s="83"/>
      <c r="H18" s="80"/>
      <c r="I18" s="7">
        <v>1131619.12</v>
      </c>
      <c r="J18" s="7">
        <v>1375500</v>
      </c>
      <c r="K18" s="7">
        <f>1428973.82+192348.97</f>
        <v>1621322.79</v>
      </c>
      <c r="N18" s="8"/>
      <c r="O18" s="8"/>
      <c r="P18" s="8"/>
      <c r="Q18" s="8"/>
      <c r="R18" s="8"/>
      <c r="S18" s="8"/>
      <c r="T18" s="8"/>
    </row>
    <row r="19" spans="14:20" ht="12.75">
      <c r="N19" s="8"/>
      <c r="O19" s="8"/>
      <c r="P19" s="8"/>
      <c r="Q19" s="8"/>
      <c r="R19" s="8"/>
      <c r="S19" s="8"/>
      <c r="T19" s="8"/>
    </row>
    <row r="20" spans="14:20" ht="12.75">
      <c r="N20" s="8"/>
      <c r="O20" s="8"/>
      <c r="P20" s="8"/>
      <c r="Q20" s="8"/>
      <c r="R20" s="8"/>
      <c r="S20" s="8"/>
      <c r="T20" s="8"/>
    </row>
    <row r="21" spans="14:20" ht="12.75">
      <c r="N21" s="8"/>
      <c r="O21" s="8"/>
      <c r="P21" s="8"/>
      <c r="Q21" s="8"/>
      <c r="R21" s="8"/>
      <c r="S21" s="8"/>
      <c r="T21" s="8"/>
    </row>
    <row r="22" spans="14:20" ht="12.75">
      <c r="N22" s="8"/>
      <c r="O22" s="8"/>
      <c r="P22" s="8"/>
      <c r="Q22" s="8"/>
      <c r="R22" s="8"/>
      <c r="S22" s="8"/>
      <c r="T22" s="8"/>
    </row>
    <row r="23" spans="14:20" ht="12.75">
      <c r="N23" s="8"/>
      <c r="O23" s="8"/>
      <c r="P23" s="8"/>
      <c r="Q23" s="8"/>
      <c r="R23" s="8"/>
      <c r="S23" s="8"/>
      <c r="T23" s="8"/>
    </row>
    <row r="24" spans="14:20" ht="12.75">
      <c r="N24" s="8"/>
      <c r="O24" s="8"/>
      <c r="P24" s="8"/>
      <c r="Q24" s="8"/>
      <c r="R24" s="8"/>
      <c r="S24" s="8"/>
      <c r="T24" s="8"/>
    </row>
    <row r="25" spans="14:20" ht="12.75">
      <c r="N25" s="8"/>
      <c r="O25" s="8"/>
      <c r="P25" s="8"/>
      <c r="Q25" s="8"/>
      <c r="R25" s="8"/>
      <c r="S25" s="8"/>
      <c r="T25" s="8"/>
    </row>
    <row r="26" spans="14:20" ht="12.75">
      <c r="N26" s="8"/>
      <c r="O26" s="8"/>
      <c r="P26" s="8"/>
      <c r="Q26" s="8"/>
      <c r="R26" s="8"/>
      <c r="S26" s="8"/>
      <c r="T26" s="8"/>
    </row>
    <row r="27" spans="14:20" ht="12.75">
      <c r="N27" s="8"/>
      <c r="O27" s="8"/>
      <c r="P27" s="8"/>
      <c r="Q27" s="8"/>
      <c r="R27" s="8"/>
      <c r="S27" s="8"/>
      <c r="T27" s="8"/>
    </row>
    <row r="28" spans="14:20" ht="12.75">
      <c r="N28" s="8"/>
      <c r="O28" s="8"/>
      <c r="P28" s="8"/>
      <c r="Q28" s="8"/>
      <c r="R28" s="8"/>
      <c r="S28" s="8"/>
      <c r="T28" s="8"/>
    </row>
    <row r="29" spans="14:20" ht="12.75">
      <c r="N29" s="8"/>
      <c r="O29" s="8"/>
      <c r="P29" s="8"/>
      <c r="Q29" s="8"/>
      <c r="R29" s="8"/>
      <c r="S29" s="8"/>
      <c r="T29" s="8"/>
    </row>
    <row r="30" spans="14:20" ht="12.75">
      <c r="N30" s="8"/>
      <c r="O30" s="8"/>
      <c r="P30" s="8"/>
      <c r="Q30" s="8"/>
      <c r="R30" s="8"/>
      <c r="S30" s="8"/>
      <c r="T30" s="8"/>
    </row>
  </sheetData>
  <sheetProtection/>
  <mergeCells count="22">
    <mergeCell ref="C18:F18"/>
    <mergeCell ref="G18:H18"/>
    <mergeCell ref="C16:F16"/>
    <mergeCell ref="G16:H16"/>
    <mergeCell ref="C17:F17"/>
    <mergeCell ref="G17:H17"/>
    <mergeCell ref="C14:F14"/>
    <mergeCell ref="G14:H14"/>
    <mergeCell ref="C15:F15"/>
    <mergeCell ref="G15:H15"/>
    <mergeCell ref="C12:F12"/>
    <mergeCell ref="G12:H12"/>
    <mergeCell ref="C13:F13"/>
    <mergeCell ref="G13:H13"/>
    <mergeCell ref="C11:F11"/>
    <mergeCell ref="G11:H11"/>
    <mergeCell ref="B2:G3"/>
    <mergeCell ref="L3:L4"/>
    <mergeCell ref="B4:E5"/>
    <mergeCell ref="B6:D6"/>
    <mergeCell ref="D8:L8"/>
    <mergeCell ref="C10:H10"/>
  </mergeCells>
  <printOptions/>
  <pageMargins left="0" right="0" top="0" bottom="0.3937007874015748" header="0" footer="0"/>
  <pageSetup horizontalDpi="600" verticalDpi="600" orientation="landscape" paperSize="9" r:id="rId1"/>
  <headerFooter alignWithMargins="0">
    <oddFooter xml:space="preserve">&amp;L&amp;"Arial"&amp;8 Lista: LCW148RBPR &amp;C&amp;"Arial"&amp;8 Stranica 
&amp;B&amp;P&amp;B &amp;R&amp;"Arial"&amp;8 * OBRADA LC * </oddFooter>
  </headerFooter>
  <ignoredErrors>
    <ignoredError sqref="J13:K13 K17:K18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45"/>
  <sheetViews>
    <sheetView showGridLines="0" zoomScalePageLayoutView="0" workbookViewId="0" topLeftCell="A1">
      <pane ySplit="1" topLeftCell="A19" activePane="bottomLeft" state="frozen"/>
      <selection pane="topLeft" activeCell="A1" sqref="A1"/>
      <selection pane="bottomLeft" activeCell="M38" sqref="M38"/>
    </sheetView>
  </sheetViews>
  <sheetFormatPr defaultColWidth="9.140625" defaultRowHeight="12.75"/>
  <cols>
    <col min="1" max="1" width="1.28515625" style="9" customWidth="1"/>
    <col min="2" max="2" width="11.57421875" style="9" customWidth="1"/>
    <col min="3" max="3" width="14.28125" style="9" customWidth="1"/>
    <col min="4" max="4" width="6.28125" style="9" customWidth="1"/>
    <col min="5" max="5" width="4.00390625" style="9" customWidth="1"/>
    <col min="6" max="6" width="4.8515625" style="9" customWidth="1"/>
    <col min="7" max="7" width="5.28125" style="9" customWidth="1"/>
    <col min="8" max="8" width="2.00390625" style="9" customWidth="1"/>
    <col min="9" max="9" width="15.57421875" style="9" customWidth="1"/>
    <col min="10" max="10" width="15.421875" style="9" customWidth="1"/>
    <col min="11" max="16384" width="9.140625" style="9" customWidth="1"/>
  </cols>
  <sheetData>
    <row r="1" ht="7.5" customHeight="1"/>
    <row r="2" spans="2:7" ht="12.75">
      <c r="B2" s="87" t="s">
        <v>0</v>
      </c>
      <c r="C2" s="88"/>
      <c r="D2" s="88"/>
      <c r="E2" s="88"/>
      <c r="F2" s="88"/>
      <c r="G2" s="88"/>
    </row>
    <row r="3" spans="2:7" ht="12.75">
      <c r="B3" s="88"/>
      <c r="C3" s="88"/>
      <c r="D3" s="88"/>
      <c r="E3" s="88"/>
      <c r="F3" s="88"/>
      <c r="G3" s="88"/>
    </row>
    <row r="4" spans="2:5" ht="12.75">
      <c r="B4" s="87" t="s">
        <v>2</v>
      </c>
      <c r="C4" s="88"/>
      <c r="D4" s="88"/>
      <c r="E4" s="88"/>
    </row>
    <row r="5" spans="2:5" ht="12.75">
      <c r="B5" s="88"/>
      <c r="C5" s="88"/>
      <c r="D5" s="88"/>
      <c r="E5" s="88"/>
    </row>
    <row r="6" spans="2:4" ht="13.5" customHeight="1">
      <c r="B6" s="87" t="s">
        <v>3</v>
      </c>
      <c r="C6" s="88"/>
      <c r="D6" s="88"/>
    </row>
    <row r="7" ht="10.5" customHeight="1"/>
    <row r="8" spans="4:11" ht="39.75" customHeight="1">
      <c r="D8" s="82" t="s">
        <v>212</v>
      </c>
      <c r="E8" s="80"/>
      <c r="F8" s="80"/>
      <c r="G8" s="80"/>
      <c r="H8" s="80"/>
      <c r="I8" s="80"/>
      <c r="J8" s="80"/>
      <c r="K8" s="80"/>
    </row>
    <row r="9" ht="4.5" customHeight="1" thickBot="1"/>
    <row r="10" spans="2:11" ht="24" customHeight="1" thickBot="1" thickTop="1">
      <c r="B10" s="68" t="s">
        <v>263</v>
      </c>
      <c r="C10" s="85" t="s">
        <v>266</v>
      </c>
      <c r="D10" s="86"/>
      <c r="E10" s="86"/>
      <c r="F10" s="86"/>
      <c r="G10" s="86"/>
      <c r="H10" s="86"/>
      <c r="I10" s="68" t="s">
        <v>260</v>
      </c>
      <c r="J10" s="68" t="s">
        <v>22</v>
      </c>
      <c r="K10" s="11" t="s">
        <v>261</v>
      </c>
    </row>
    <row r="11" spans="2:11" ht="14.25" customHeight="1" thickBot="1" thickTop="1">
      <c r="B11" s="11" t="s">
        <v>5</v>
      </c>
      <c r="C11" s="86" t="s">
        <v>6</v>
      </c>
      <c r="D11" s="92"/>
      <c r="E11" s="92"/>
      <c r="F11" s="92"/>
      <c r="G11" s="86"/>
      <c r="H11" s="92"/>
      <c r="I11" s="68" t="s">
        <v>7</v>
      </c>
      <c r="J11" s="68" t="s">
        <v>8</v>
      </c>
      <c r="K11" s="68" t="s">
        <v>9</v>
      </c>
    </row>
    <row r="12" spans="2:11" ht="13.5" thickTop="1">
      <c r="B12" s="12"/>
      <c r="C12" s="89" t="s">
        <v>10</v>
      </c>
      <c r="D12" s="88"/>
      <c r="E12" s="88"/>
      <c r="F12" s="88"/>
      <c r="G12" s="89"/>
      <c r="H12" s="88"/>
      <c r="I12" s="13">
        <f>I13+I38+I43</f>
        <v>16416400</v>
      </c>
      <c r="J12" s="13">
        <f>J13+J38+J43</f>
        <v>16251934.84</v>
      </c>
      <c r="K12" s="13">
        <f>(J12/I12)*100</f>
        <v>98.99816549304354</v>
      </c>
    </row>
    <row r="13" spans="2:11" ht="19.5" customHeight="1">
      <c r="B13" s="16" t="s">
        <v>11</v>
      </c>
      <c r="C13" s="90" t="s">
        <v>12</v>
      </c>
      <c r="D13" s="91"/>
      <c r="E13" s="91"/>
      <c r="F13" s="91"/>
      <c r="G13" s="90"/>
      <c r="H13" s="91"/>
      <c r="I13" s="18">
        <f>I14+I24+I29+I32+I35</f>
        <v>16405800</v>
      </c>
      <c r="J13" s="18">
        <f>J14+J24+J29+J32+J35</f>
        <v>16251689.55</v>
      </c>
      <c r="K13" s="18">
        <f aca="true" t="shared" si="0" ref="K13:K45">(J13/I13)*100</f>
        <v>99.06063434882786</v>
      </c>
    </row>
    <row r="14" spans="2:11" ht="19.5" customHeight="1">
      <c r="B14" s="19" t="s">
        <v>23</v>
      </c>
      <c r="C14" s="94" t="s">
        <v>24</v>
      </c>
      <c r="D14" s="95"/>
      <c r="E14" s="95"/>
      <c r="F14" s="95"/>
      <c r="G14" s="94"/>
      <c r="H14" s="95"/>
      <c r="I14" s="20">
        <f>I15+I18+I21</f>
        <v>1101300</v>
      </c>
      <c r="J14" s="20">
        <f>J15+J18+J21</f>
        <v>1154865.28</v>
      </c>
      <c r="K14" s="20">
        <f t="shared" si="0"/>
        <v>104.863822754926</v>
      </c>
    </row>
    <row r="15" spans="2:11" ht="25.5" customHeight="1">
      <c r="B15" s="14" t="s">
        <v>25</v>
      </c>
      <c r="C15" s="93" t="s">
        <v>26</v>
      </c>
      <c r="D15" s="88"/>
      <c r="E15" s="88"/>
      <c r="F15" s="88"/>
      <c r="G15" s="93"/>
      <c r="H15" s="88"/>
      <c r="I15" s="15">
        <v>9300</v>
      </c>
      <c r="J15" s="15">
        <v>9879</v>
      </c>
      <c r="K15" s="15">
        <f t="shared" si="0"/>
        <v>106.2258064516129</v>
      </c>
    </row>
    <row r="16" spans="2:11" ht="26.25" customHeight="1">
      <c r="B16" s="14" t="s">
        <v>27</v>
      </c>
      <c r="C16" s="93" t="s">
        <v>28</v>
      </c>
      <c r="D16" s="88"/>
      <c r="E16" s="88"/>
      <c r="F16" s="88"/>
      <c r="G16" s="93"/>
      <c r="H16" s="88"/>
      <c r="I16" s="15">
        <v>2700</v>
      </c>
      <c r="J16" s="15">
        <v>9879</v>
      </c>
      <c r="K16" s="15">
        <f>(J16/I16)*100</f>
        <v>365.8888888888889</v>
      </c>
    </row>
    <row r="17" spans="2:11" ht="24" customHeight="1">
      <c r="B17" s="14" t="s">
        <v>29</v>
      </c>
      <c r="C17" s="93" t="s">
        <v>30</v>
      </c>
      <c r="D17" s="88"/>
      <c r="E17" s="88"/>
      <c r="F17" s="88"/>
      <c r="G17" s="93"/>
      <c r="H17" s="88"/>
      <c r="I17" s="15">
        <v>6600</v>
      </c>
      <c r="J17" s="15">
        <v>0</v>
      </c>
      <c r="K17" s="15">
        <f t="shared" si="0"/>
        <v>0</v>
      </c>
    </row>
    <row r="18" spans="2:11" ht="27.75" customHeight="1">
      <c r="B18" s="14" t="s">
        <v>31</v>
      </c>
      <c r="C18" s="93" t="s">
        <v>32</v>
      </c>
      <c r="D18" s="88"/>
      <c r="E18" s="88"/>
      <c r="F18" s="88"/>
      <c r="G18" s="93"/>
      <c r="H18" s="88"/>
      <c r="I18" s="15">
        <v>1013400</v>
      </c>
      <c r="J18" s="15">
        <v>1052063.82</v>
      </c>
      <c r="K18" s="15">
        <f t="shared" si="0"/>
        <v>103.81525754884548</v>
      </c>
    </row>
    <row r="19" spans="2:11" ht="27.75" customHeight="1">
      <c r="B19" s="14" t="s">
        <v>33</v>
      </c>
      <c r="C19" s="93" t="s">
        <v>34</v>
      </c>
      <c r="D19" s="88"/>
      <c r="E19" s="88"/>
      <c r="F19" s="88"/>
      <c r="G19" s="93"/>
      <c r="H19" s="88"/>
      <c r="I19" s="15">
        <v>615500</v>
      </c>
      <c r="J19" s="15">
        <v>565646.63</v>
      </c>
      <c r="K19" s="15">
        <f t="shared" si="0"/>
        <v>91.90034606011372</v>
      </c>
    </row>
    <row r="20" spans="2:11" ht="31.5" customHeight="1">
      <c r="B20" s="14" t="s">
        <v>35</v>
      </c>
      <c r="C20" s="93" t="s">
        <v>36</v>
      </c>
      <c r="D20" s="88"/>
      <c r="E20" s="88"/>
      <c r="F20" s="88"/>
      <c r="G20" s="93"/>
      <c r="H20" s="88"/>
      <c r="I20" s="15">
        <v>397900</v>
      </c>
      <c r="J20" s="15">
        <v>486417.19</v>
      </c>
      <c r="K20" s="15">
        <f t="shared" si="0"/>
        <v>122.246089469716</v>
      </c>
    </row>
    <row r="21" spans="2:11" ht="19.5" customHeight="1">
      <c r="B21" s="21" t="s">
        <v>37</v>
      </c>
      <c r="C21" s="96" t="s">
        <v>38</v>
      </c>
      <c r="D21" s="97"/>
      <c r="E21" s="97"/>
      <c r="F21" s="97"/>
      <c r="G21" s="96"/>
      <c r="H21" s="97"/>
      <c r="I21" s="22">
        <v>78600</v>
      </c>
      <c r="J21" s="22">
        <v>92922.46</v>
      </c>
      <c r="K21" s="22">
        <f t="shared" si="0"/>
        <v>118.2219592875318</v>
      </c>
    </row>
    <row r="22" spans="2:11" ht="19.5" customHeight="1">
      <c r="B22" s="21" t="s">
        <v>39</v>
      </c>
      <c r="C22" s="96" t="s">
        <v>40</v>
      </c>
      <c r="D22" s="97"/>
      <c r="E22" s="97"/>
      <c r="F22" s="97"/>
      <c r="G22" s="96"/>
      <c r="H22" s="97"/>
      <c r="I22" s="22">
        <v>10600</v>
      </c>
      <c r="J22" s="22">
        <v>14616</v>
      </c>
      <c r="K22" s="22">
        <f t="shared" si="0"/>
        <v>137.8867924528302</v>
      </c>
    </row>
    <row r="23" spans="2:11" ht="19.5" customHeight="1">
      <c r="B23" s="21" t="s">
        <v>41</v>
      </c>
      <c r="C23" s="96" t="s">
        <v>42</v>
      </c>
      <c r="D23" s="97"/>
      <c r="E23" s="97"/>
      <c r="F23" s="97"/>
      <c r="G23" s="96"/>
      <c r="H23" s="97"/>
      <c r="I23" s="22">
        <v>68000</v>
      </c>
      <c r="J23" s="22">
        <v>78306.46</v>
      </c>
      <c r="K23" s="22">
        <f t="shared" si="0"/>
        <v>115.15655882352942</v>
      </c>
    </row>
    <row r="24" spans="2:11" ht="19.5" customHeight="1">
      <c r="B24" s="23" t="s">
        <v>43</v>
      </c>
      <c r="C24" s="98" t="s">
        <v>44</v>
      </c>
      <c r="D24" s="99"/>
      <c r="E24" s="99"/>
      <c r="F24" s="99"/>
      <c r="G24" s="98"/>
      <c r="H24" s="99"/>
      <c r="I24" s="24">
        <v>5900</v>
      </c>
      <c r="J24" s="24">
        <v>11567.96</v>
      </c>
      <c r="K24" s="24">
        <f t="shared" si="0"/>
        <v>196.0671186440678</v>
      </c>
    </row>
    <row r="25" spans="2:11" ht="19.5" customHeight="1">
      <c r="B25" s="21" t="s">
        <v>45</v>
      </c>
      <c r="C25" s="96" t="s">
        <v>46</v>
      </c>
      <c r="D25" s="97"/>
      <c r="E25" s="97"/>
      <c r="F25" s="97"/>
      <c r="G25" s="96"/>
      <c r="H25" s="97"/>
      <c r="I25" s="22">
        <v>5900</v>
      </c>
      <c r="J25" s="22">
        <v>11567.96</v>
      </c>
      <c r="K25" s="22">
        <f t="shared" si="0"/>
        <v>196.0671186440678</v>
      </c>
    </row>
    <row r="26" spans="2:11" ht="19.5" customHeight="1">
      <c r="B26" s="21" t="s">
        <v>47</v>
      </c>
      <c r="C26" s="96" t="s">
        <v>48</v>
      </c>
      <c r="D26" s="97"/>
      <c r="E26" s="97"/>
      <c r="F26" s="97"/>
      <c r="G26" s="96"/>
      <c r="H26" s="97"/>
      <c r="I26" s="22">
        <v>100</v>
      </c>
      <c r="J26" s="22">
        <v>6.97</v>
      </c>
      <c r="K26" s="22">
        <f t="shared" si="0"/>
        <v>6.97</v>
      </c>
    </row>
    <row r="27" spans="2:11" ht="19.5" customHeight="1">
      <c r="B27" s="21" t="s">
        <v>49</v>
      </c>
      <c r="C27" s="96" t="s">
        <v>50</v>
      </c>
      <c r="D27" s="97"/>
      <c r="E27" s="97"/>
      <c r="F27" s="97"/>
      <c r="G27" s="96"/>
      <c r="H27" s="97"/>
      <c r="I27" s="22">
        <v>100</v>
      </c>
      <c r="J27" s="22">
        <v>1.39</v>
      </c>
      <c r="K27" s="22">
        <f t="shared" si="0"/>
        <v>1.39</v>
      </c>
    </row>
    <row r="28" spans="2:11" ht="19.5" customHeight="1">
      <c r="B28" s="21" t="s">
        <v>51</v>
      </c>
      <c r="C28" s="96" t="s">
        <v>52</v>
      </c>
      <c r="D28" s="97"/>
      <c r="E28" s="97"/>
      <c r="F28" s="97"/>
      <c r="G28" s="96"/>
      <c r="H28" s="97"/>
      <c r="I28" s="22">
        <v>5700</v>
      </c>
      <c r="J28" s="22">
        <v>11559.6</v>
      </c>
      <c r="K28" s="22">
        <f t="shared" si="0"/>
        <v>202.8</v>
      </c>
    </row>
    <row r="29" spans="2:11" ht="19.5" customHeight="1">
      <c r="B29" s="23" t="s">
        <v>53</v>
      </c>
      <c r="C29" s="98" t="s">
        <v>54</v>
      </c>
      <c r="D29" s="99"/>
      <c r="E29" s="99"/>
      <c r="F29" s="99"/>
      <c r="G29" s="98"/>
      <c r="H29" s="99"/>
      <c r="I29" s="24">
        <v>1014100</v>
      </c>
      <c r="J29" s="24">
        <v>984189.32</v>
      </c>
      <c r="K29" s="24">
        <f t="shared" si="0"/>
        <v>97.0505196726161</v>
      </c>
    </row>
    <row r="30" spans="2:11" ht="19.5" customHeight="1">
      <c r="B30" s="21" t="s">
        <v>55</v>
      </c>
      <c r="C30" s="96" t="s">
        <v>56</v>
      </c>
      <c r="D30" s="97"/>
      <c r="E30" s="97"/>
      <c r="F30" s="97"/>
      <c r="G30" s="96"/>
      <c r="H30" s="97"/>
      <c r="I30" s="22">
        <v>1014100</v>
      </c>
      <c r="J30" s="22">
        <v>984189.32</v>
      </c>
      <c r="K30" s="22">
        <f t="shared" si="0"/>
        <v>97.0505196726161</v>
      </c>
    </row>
    <row r="31" spans="2:11" ht="19.5" customHeight="1">
      <c r="B31" s="21" t="s">
        <v>57</v>
      </c>
      <c r="C31" s="96" t="s">
        <v>58</v>
      </c>
      <c r="D31" s="97"/>
      <c r="E31" s="97"/>
      <c r="F31" s="97"/>
      <c r="G31" s="96"/>
      <c r="H31" s="97"/>
      <c r="I31" s="22">
        <v>1014100</v>
      </c>
      <c r="J31" s="22">
        <v>984189.32</v>
      </c>
      <c r="K31" s="22">
        <f t="shared" si="0"/>
        <v>97.0505196726161</v>
      </c>
    </row>
    <row r="32" spans="2:11" ht="19.5" customHeight="1">
      <c r="B32" s="23" t="s">
        <v>59</v>
      </c>
      <c r="C32" s="98" t="s">
        <v>60</v>
      </c>
      <c r="D32" s="99"/>
      <c r="E32" s="99"/>
      <c r="F32" s="99"/>
      <c r="G32" s="98"/>
      <c r="H32" s="99"/>
      <c r="I32" s="24">
        <v>0</v>
      </c>
      <c r="J32" s="24">
        <v>135385.88</v>
      </c>
      <c r="K32" s="24"/>
    </row>
    <row r="33" spans="2:11" ht="19.5" customHeight="1">
      <c r="B33" s="21" t="s">
        <v>61</v>
      </c>
      <c r="C33" s="96" t="s">
        <v>62</v>
      </c>
      <c r="D33" s="97"/>
      <c r="E33" s="97"/>
      <c r="F33" s="97"/>
      <c r="G33" s="96"/>
      <c r="H33" s="97"/>
      <c r="I33" s="22">
        <v>0</v>
      </c>
      <c r="J33" s="22">
        <v>135385.88</v>
      </c>
      <c r="K33" s="22"/>
    </row>
    <row r="34" spans="2:11" ht="19.5" customHeight="1">
      <c r="B34" s="21" t="s">
        <v>63</v>
      </c>
      <c r="C34" s="96" t="s">
        <v>64</v>
      </c>
      <c r="D34" s="97"/>
      <c r="E34" s="97"/>
      <c r="F34" s="97"/>
      <c r="G34" s="96"/>
      <c r="H34" s="97"/>
      <c r="I34" s="22">
        <v>0</v>
      </c>
      <c r="J34" s="22">
        <v>135385.88</v>
      </c>
      <c r="K34" s="22"/>
    </row>
    <row r="35" spans="2:11" ht="19.5" customHeight="1">
      <c r="B35" s="25">
        <v>67</v>
      </c>
      <c r="C35" s="103" t="s">
        <v>73</v>
      </c>
      <c r="D35" s="103"/>
      <c r="E35" s="103"/>
      <c r="F35" s="103"/>
      <c r="G35" s="103"/>
      <c r="H35" s="26"/>
      <c r="I35" s="24">
        <f>SUM(I36:I37)</f>
        <v>14284500</v>
      </c>
      <c r="J35" s="24">
        <f>SUM(J36:J37)</f>
        <v>13965681.110000001</v>
      </c>
      <c r="K35" s="24">
        <f t="shared" si="0"/>
        <v>97.76807805663482</v>
      </c>
    </row>
    <row r="36" spans="2:11" ht="23.25" customHeight="1">
      <c r="B36" s="27">
        <v>6711</v>
      </c>
      <c r="C36" s="100" t="s">
        <v>71</v>
      </c>
      <c r="D36" s="100"/>
      <c r="E36" s="100"/>
      <c r="F36" s="100"/>
      <c r="G36" s="100"/>
      <c r="H36" s="100"/>
      <c r="I36" s="22">
        <v>13418600</v>
      </c>
      <c r="J36" s="22">
        <v>13123847.47</v>
      </c>
      <c r="K36" s="22">
        <f t="shared" si="0"/>
        <v>97.80340326114498</v>
      </c>
    </row>
    <row r="37" spans="2:11" ht="26.25" customHeight="1">
      <c r="B37" s="27">
        <v>6712</v>
      </c>
      <c r="C37" s="100" t="s">
        <v>72</v>
      </c>
      <c r="D37" s="100"/>
      <c r="E37" s="100"/>
      <c r="F37" s="100"/>
      <c r="G37" s="100"/>
      <c r="H37" s="100"/>
      <c r="I37" s="22">
        <v>865900</v>
      </c>
      <c r="J37" s="22">
        <v>841833.64</v>
      </c>
      <c r="K37" s="22">
        <f t="shared" si="0"/>
        <v>97.22065365515648</v>
      </c>
    </row>
    <row r="38" spans="2:11" ht="19.5" customHeight="1">
      <c r="B38" s="28" t="s">
        <v>13</v>
      </c>
      <c r="C38" s="101" t="s">
        <v>14</v>
      </c>
      <c r="D38" s="102"/>
      <c r="E38" s="102"/>
      <c r="F38" s="102"/>
      <c r="G38" s="101"/>
      <c r="H38" s="102"/>
      <c r="I38" s="29">
        <v>1300</v>
      </c>
      <c r="J38" s="29">
        <v>245.29</v>
      </c>
      <c r="K38" s="29">
        <f t="shared" si="0"/>
        <v>18.86846153846154</v>
      </c>
    </row>
    <row r="39" spans="2:11" ht="19.5" customHeight="1">
      <c r="B39" s="21" t="s">
        <v>65</v>
      </c>
      <c r="C39" s="96" t="s">
        <v>66</v>
      </c>
      <c r="D39" s="97"/>
      <c r="E39" s="97"/>
      <c r="F39" s="97"/>
      <c r="G39" s="96"/>
      <c r="H39" s="97"/>
      <c r="I39" s="22">
        <v>1300</v>
      </c>
      <c r="J39" s="22">
        <v>245.29</v>
      </c>
      <c r="K39" s="22">
        <f t="shared" si="0"/>
        <v>18.86846153846154</v>
      </c>
    </row>
    <row r="40" spans="2:11" ht="19.5" customHeight="1">
      <c r="B40" s="21" t="s">
        <v>67</v>
      </c>
      <c r="C40" s="96" t="s">
        <v>68</v>
      </c>
      <c r="D40" s="97"/>
      <c r="E40" s="97"/>
      <c r="F40" s="97"/>
      <c r="G40" s="96"/>
      <c r="H40" s="97"/>
      <c r="I40" s="22">
        <v>1300</v>
      </c>
      <c r="J40" s="22">
        <v>245.29</v>
      </c>
      <c r="K40" s="22">
        <f t="shared" si="0"/>
        <v>18.86846153846154</v>
      </c>
    </row>
    <row r="41" spans="2:11" ht="19.5" customHeight="1">
      <c r="B41" s="21" t="s">
        <v>69</v>
      </c>
      <c r="C41" s="96" t="s">
        <v>70</v>
      </c>
      <c r="D41" s="97"/>
      <c r="E41" s="97"/>
      <c r="F41" s="97"/>
      <c r="G41" s="96"/>
      <c r="H41" s="97"/>
      <c r="I41" s="22">
        <v>1300</v>
      </c>
      <c r="J41" s="22">
        <v>245.29</v>
      </c>
      <c r="K41" s="22">
        <f t="shared" si="0"/>
        <v>18.86846153846154</v>
      </c>
    </row>
    <row r="42" spans="2:11" ht="409.5" customHeight="1" hidden="1">
      <c r="B42" s="30"/>
      <c r="C42" s="30"/>
      <c r="D42" s="30"/>
      <c r="E42" s="30"/>
      <c r="F42" s="30"/>
      <c r="G42" s="30"/>
      <c r="H42" s="30"/>
      <c r="I42" s="30"/>
      <c r="J42" s="30"/>
      <c r="K42" s="50" t="e">
        <f t="shared" si="0"/>
        <v>#DIV/0!</v>
      </c>
    </row>
    <row r="43" spans="2:11" ht="19.5" customHeight="1">
      <c r="B43" s="31">
        <v>9</v>
      </c>
      <c r="C43" s="101" t="s">
        <v>16</v>
      </c>
      <c r="D43" s="102"/>
      <c r="E43" s="102"/>
      <c r="F43" s="102"/>
      <c r="G43" s="101"/>
      <c r="H43" s="102"/>
      <c r="I43" s="29">
        <v>9300</v>
      </c>
      <c r="J43" s="29">
        <v>0</v>
      </c>
      <c r="K43" s="29">
        <f t="shared" si="0"/>
        <v>0</v>
      </c>
    </row>
    <row r="44" spans="2:11" ht="19.5" customHeight="1">
      <c r="B44" s="27">
        <v>922</v>
      </c>
      <c r="C44" s="96" t="s">
        <v>74</v>
      </c>
      <c r="D44" s="97"/>
      <c r="E44" s="97"/>
      <c r="F44" s="97"/>
      <c r="G44" s="96"/>
      <c r="H44" s="97"/>
      <c r="I44" s="22">
        <v>9300</v>
      </c>
      <c r="J44" s="22">
        <v>0</v>
      </c>
      <c r="K44" s="22">
        <f t="shared" si="0"/>
        <v>0</v>
      </c>
    </row>
    <row r="45" spans="2:11" ht="19.5" customHeight="1">
      <c r="B45" s="27">
        <v>9221</v>
      </c>
      <c r="C45" s="96" t="s">
        <v>75</v>
      </c>
      <c r="D45" s="97"/>
      <c r="E45" s="97"/>
      <c r="F45" s="97"/>
      <c r="G45" s="96"/>
      <c r="H45" s="97"/>
      <c r="I45" s="22">
        <v>9300</v>
      </c>
      <c r="J45" s="22">
        <v>0</v>
      </c>
      <c r="K45" s="22">
        <f t="shared" si="0"/>
        <v>0</v>
      </c>
    </row>
  </sheetData>
  <sheetProtection/>
  <mergeCells count="70">
    <mergeCell ref="C35:G35"/>
    <mergeCell ref="C43:F43"/>
    <mergeCell ref="G43:H43"/>
    <mergeCell ref="C44:F44"/>
    <mergeCell ref="G44:H44"/>
    <mergeCell ref="C45:F45"/>
    <mergeCell ref="G45:H45"/>
    <mergeCell ref="C41:F41"/>
    <mergeCell ref="G41:H41"/>
    <mergeCell ref="C36:H36"/>
    <mergeCell ref="C37:H37"/>
    <mergeCell ref="D8:K8"/>
    <mergeCell ref="C39:F39"/>
    <mergeCell ref="G39:H39"/>
    <mergeCell ref="C40:F40"/>
    <mergeCell ref="G40:H40"/>
    <mergeCell ref="C34:F34"/>
    <mergeCell ref="G34:H34"/>
    <mergeCell ref="C38:F38"/>
    <mergeCell ref="G38:H38"/>
    <mergeCell ref="C32:F32"/>
    <mergeCell ref="G32:H32"/>
    <mergeCell ref="C33:F33"/>
    <mergeCell ref="G33:H33"/>
    <mergeCell ref="C30:F30"/>
    <mergeCell ref="G30:H30"/>
    <mergeCell ref="C31:F31"/>
    <mergeCell ref="G31:H31"/>
    <mergeCell ref="C28:F28"/>
    <mergeCell ref="G28:H28"/>
    <mergeCell ref="C29:F29"/>
    <mergeCell ref="G29:H29"/>
    <mergeCell ref="C26:F26"/>
    <mergeCell ref="G26:H26"/>
    <mergeCell ref="C27:F27"/>
    <mergeCell ref="G27:H27"/>
    <mergeCell ref="C24:F24"/>
    <mergeCell ref="G24:H24"/>
    <mergeCell ref="C25:F25"/>
    <mergeCell ref="G25:H25"/>
    <mergeCell ref="C22:F22"/>
    <mergeCell ref="G22:H22"/>
    <mergeCell ref="C23:F23"/>
    <mergeCell ref="G23:H23"/>
    <mergeCell ref="C20:F20"/>
    <mergeCell ref="G20:H20"/>
    <mergeCell ref="C21:F21"/>
    <mergeCell ref="G21:H21"/>
    <mergeCell ref="C18:F18"/>
    <mergeCell ref="G18:H18"/>
    <mergeCell ref="C19:F19"/>
    <mergeCell ref="G19:H19"/>
    <mergeCell ref="C17:F17"/>
    <mergeCell ref="G17:H17"/>
    <mergeCell ref="C14:F14"/>
    <mergeCell ref="G14:H14"/>
    <mergeCell ref="C15:F15"/>
    <mergeCell ref="G15:H15"/>
    <mergeCell ref="C13:F13"/>
    <mergeCell ref="G13:H13"/>
    <mergeCell ref="C11:F11"/>
    <mergeCell ref="G11:H11"/>
    <mergeCell ref="C16:F16"/>
    <mergeCell ref="G16:H16"/>
    <mergeCell ref="C10:H10"/>
    <mergeCell ref="B2:G3"/>
    <mergeCell ref="B4:E5"/>
    <mergeCell ref="B6:D6"/>
    <mergeCell ref="C12:F12"/>
    <mergeCell ref="G12:H12"/>
  </mergeCells>
  <printOptions/>
  <pageMargins left="0" right="0" top="0" bottom="0.3937007874015748" header="0" footer="0"/>
  <pageSetup fitToHeight="1" fitToWidth="1" horizontalDpi="600" verticalDpi="600" orientation="portrait" paperSize="9" scale="94" r:id="rId1"/>
  <headerFooter alignWithMargins="0">
    <oddFooter xml:space="preserve">&amp;L&amp;"Arial"&amp;8 Lista: LCW148RBPR &amp;C&amp;"Arial"&amp;8 Stranica 
&amp;B&amp;P&amp;B &amp;R&amp;"Arial"&amp;8 * OBRADA LC * </oddFooter>
  </headerFooter>
  <ignoredErrors>
    <ignoredError sqref="J13:J14 I13:I14 K13:K16 K17:K31 K35:K45" unlockedFormula="1"/>
    <ignoredError sqref="I35:J35" formulaRange="1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B2:L75"/>
  <sheetViews>
    <sheetView showGridLines="0" zoomScalePageLayoutView="0" workbookViewId="0" topLeftCell="A1">
      <pane ySplit="1" topLeftCell="A50" activePane="bottomLeft" state="frozen"/>
      <selection pane="topLeft" activeCell="A1" sqref="A1"/>
      <selection pane="bottomLeft" activeCell="M69" sqref="M69"/>
    </sheetView>
  </sheetViews>
  <sheetFormatPr defaultColWidth="9.140625" defaultRowHeight="12.75"/>
  <cols>
    <col min="1" max="1" width="1.28515625" style="9" customWidth="1"/>
    <col min="2" max="2" width="11.57421875" style="9" customWidth="1"/>
    <col min="3" max="3" width="14.28125" style="9" customWidth="1"/>
    <col min="4" max="4" width="6.28125" style="9" customWidth="1"/>
    <col min="5" max="5" width="4.00390625" style="9" customWidth="1"/>
    <col min="6" max="6" width="4.8515625" style="9" customWidth="1"/>
    <col min="7" max="7" width="5.28125" style="9" customWidth="1"/>
    <col min="8" max="8" width="2.00390625" style="9" customWidth="1"/>
    <col min="9" max="9" width="12.140625" style="9" customWidth="1"/>
    <col min="10" max="10" width="16.00390625" style="9" customWidth="1"/>
    <col min="11" max="11" width="12.57421875" style="9" customWidth="1"/>
    <col min="12" max="16384" width="9.140625" style="9" customWidth="1"/>
  </cols>
  <sheetData>
    <row r="1" ht="7.5" customHeight="1"/>
    <row r="2" spans="2:7" ht="12.75">
      <c r="B2" s="87" t="s">
        <v>0</v>
      </c>
      <c r="C2" s="88"/>
      <c r="D2" s="88"/>
      <c r="E2" s="88"/>
      <c r="F2" s="88"/>
      <c r="G2" s="88"/>
    </row>
    <row r="3" spans="2:7" ht="12.75">
      <c r="B3" s="88"/>
      <c r="C3" s="88"/>
      <c r="D3" s="88"/>
      <c r="E3" s="88"/>
      <c r="F3" s="88"/>
      <c r="G3" s="88"/>
    </row>
    <row r="4" spans="2:5" ht="12.75">
      <c r="B4" s="87" t="s">
        <v>2</v>
      </c>
      <c r="C4" s="88"/>
      <c r="D4" s="88"/>
      <c r="E4" s="88"/>
    </row>
    <row r="5" spans="2:5" ht="12.75">
      <c r="B5" s="88"/>
      <c r="C5" s="88"/>
      <c r="D5" s="88"/>
      <c r="E5" s="88"/>
    </row>
    <row r="6" spans="2:4" ht="13.5" customHeight="1">
      <c r="B6" s="87" t="s">
        <v>3</v>
      </c>
      <c r="C6" s="88"/>
      <c r="D6" s="88"/>
    </row>
    <row r="7" ht="10.5" customHeight="1"/>
    <row r="8" spans="4:11" ht="39.75" customHeight="1">
      <c r="D8" s="82" t="s">
        <v>211</v>
      </c>
      <c r="E8" s="80"/>
      <c r="F8" s="80"/>
      <c r="G8" s="80"/>
      <c r="H8" s="80"/>
      <c r="I8" s="80"/>
      <c r="J8" s="80"/>
      <c r="K8" s="80"/>
    </row>
    <row r="9" ht="4.5" customHeight="1" thickBot="1"/>
    <row r="10" spans="2:11" ht="35.25" customHeight="1" thickBot="1" thickTop="1">
      <c r="B10" s="68" t="s">
        <v>263</v>
      </c>
      <c r="C10" s="86" t="s">
        <v>4</v>
      </c>
      <c r="D10" s="86"/>
      <c r="E10" s="86"/>
      <c r="F10" s="86"/>
      <c r="G10" s="86"/>
      <c r="H10" s="86"/>
      <c r="I10" s="68" t="s">
        <v>260</v>
      </c>
      <c r="J10" s="68" t="s">
        <v>22</v>
      </c>
      <c r="K10" s="68" t="s">
        <v>261</v>
      </c>
    </row>
    <row r="11" spans="2:11" ht="14.25" customHeight="1" thickBot="1" thickTop="1">
      <c r="B11" s="11" t="s">
        <v>5</v>
      </c>
      <c r="C11" s="86" t="s">
        <v>6</v>
      </c>
      <c r="D11" s="92"/>
      <c r="E11" s="92"/>
      <c r="F11" s="92"/>
      <c r="G11" s="86"/>
      <c r="H11" s="92"/>
      <c r="I11" s="68" t="s">
        <v>7</v>
      </c>
      <c r="J11" s="68" t="s">
        <v>8</v>
      </c>
      <c r="K11" s="68" t="s">
        <v>9</v>
      </c>
    </row>
    <row r="12" spans="2:11" ht="13.5" thickTop="1">
      <c r="B12" s="12"/>
      <c r="C12" s="89" t="s">
        <v>17</v>
      </c>
      <c r="D12" s="88"/>
      <c r="E12" s="88"/>
      <c r="F12" s="88"/>
      <c r="G12" s="89"/>
      <c r="H12" s="88"/>
      <c r="I12" s="13">
        <v>16416400</v>
      </c>
      <c r="J12" s="13">
        <f>J13+J63</f>
        <v>16283957.129999999</v>
      </c>
      <c r="K12" s="13">
        <f>(J12/I12)*100</f>
        <v>99.19322829609413</v>
      </c>
    </row>
    <row r="13" spans="2:12" ht="19.5" customHeight="1">
      <c r="B13" s="34" t="s">
        <v>18</v>
      </c>
      <c r="C13" s="106" t="s">
        <v>191</v>
      </c>
      <c r="D13" s="107"/>
      <c r="E13" s="107"/>
      <c r="F13" s="107"/>
      <c r="G13" s="106"/>
      <c r="H13" s="107"/>
      <c r="I13" s="35">
        <v>15040900</v>
      </c>
      <c r="J13" s="35">
        <f>J14+J21+J53+J57</f>
        <v>14662634.34</v>
      </c>
      <c r="K13" s="35">
        <f aca="true" t="shared" si="0" ref="K13:K75">(J13/I13)*100</f>
        <v>97.48508626478468</v>
      </c>
      <c r="L13" s="36"/>
    </row>
    <row r="14" spans="2:11" ht="19.5" customHeight="1">
      <c r="B14" s="16" t="s">
        <v>76</v>
      </c>
      <c r="C14" s="90" t="s">
        <v>190</v>
      </c>
      <c r="D14" s="91"/>
      <c r="E14" s="91"/>
      <c r="F14" s="91"/>
      <c r="G14" s="90"/>
      <c r="H14" s="91"/>
      <c r="I14" s="18">
        <v>12555600</v>
      </c>
      <c r="J14" s="18">
        <f>J15+J17+J19</f>
        <v>12450476.459999999</v>
      </c>
      <c r="K14" s="18">
        <f t="shared" si="0"/>
        <v>99.1627358310236</v>
      </c>
    </row>
    <row r="15" spans="2:11" ht="19.5" customHeight="1">
      <c r="B15" s="32" t="s">
        <v>77</v>
      </c>
      <c r="C15" s="104" t="s">
        <v>78</v>
      </c>
      <c r="D15" s="105"/>
      <c r="E15" s="105"/>
      <c r="F15" s="105"/>
      <c r="G15" s="104"/>
      <c r="H15" s="105"/>
      <c r="I15" s="33">
        <v>10037600</v>
      </c>
      <c r="J15" s="33">
        <v>9858027.23</v>
      </c>
      <c r="K15" s="33">
        <f t="shared" si="0"/>
        <v>98.21099894397068</v>
      </c>
    </row>
    <row r="16" spans="2:11" ht="19.5" customHeight="1">
      <c r="B16" s="14" t="s">
        <v>79</v>
      </c>
      <c r="C16" s="93" t="s">
        <v>80</v>
      </c>
      <c r="D16" s="88"/>
      <c r="E16" s="88"/>
      <c r="F16" s="88"/>
      <c r="G16" s="93"/>
      <c r="H16" s="88"/>
      <c r="I16" s="15">
        <v>10037600</v>
      </c>
      <c r="J16" s="15">
        <v>9858027.23</v>
      </c>
      <c r="K16" s="15">
        <f t="shared" si="0"/>
        <v>98.21099894397068</v>
      </c>
    </row>
    <row r="17" spans="2:11" ht="19.5" customHeight="1">
      <c r="B17" s="32" t="s">
        <v>81</v>
      </c>
      <c r="C17" s="104" t="s">
        <v>82</v>
      </c>
      <c r="D17" s="105"/>
      <c r="E17" s="105"/>
      <c r="F17" s="105"/>
      <c r="G17" s="104"/>
      <c r="H17" s="105"/>
      <c r="I17" s="33">
        <v>896000</v>
      </c>
      <c r="J17" s="33">
        <f>J18</f>
        <v>999874.2</v>
      </c>
      <c r="K17" s="33">
        <f t="shared" si="0"/>
        <v>111.59310267857143</v>
      </c>
    </row>
    <row r="18" spans="2:11" ht="19.5" customHeight="1">
      <c r="B18" s="14" t="s">
        <v>83</v>
      </c>
      <c r="C18" s="93" t="s">
        <v>82</v>
      </c>
      <c r="D18" s="88"/>
      <c r="E18" s="88"/>
      <c r="F18" s="88"/>
      <c r="G18" s="93"/>
      <c r="H18" s="88"/>
      <c r="I18" s="15">
        <v>896000</v>
      </c>
      <c r="J18" s="15">
        <v>999874.2</v>
      </c>
      <c r="K18" s="15">
        <f t="shared" si="0"/>
        <v>111.59310267857143</v>
      </c>
    </row>
    <row r="19" spans="2:11" ht="19.5" customHeight="1">
      <c r="B19" s="32" t="s">
        <v>84</v>
      </c>
      <c r="C19" s="104" t="s">
        <v>85</v>
      </c>
      <c r="D19" s="105"/>
      <c r="E19" s="105"/>
      <c r="F19" s="105"/>
      <c r="G19" s="104"/>
      <c r="H19" s="105"/>
      <c r="I19" s="33">
        <v>1622000</v>
      </c>
      <c r="J19" s="33">
        <v>1592575.03</v>
      </c>
      <c r="K19" s="33">
        <f t="shared" si="0"/>
        <v>98.18588347718867</v>
      </c>
    </row>
    <row r="20" spans="2:11" ht="19.5" customHeight="1">
      <c r="B20" s="14" t="s">
        <v>86</v>
      </c>
      <c r="C20" s="93" t="s">
        <v>87</v>
      </c>
      <c r="D20" s="88"/>
      <c r="E20" s="88"/>
      <c r="F20" s="88"/>
      <c r="G20" s="93"/>
      <c r="H20" s="88"/>
      <c r="I20" s="15">
        <v>1622000</v>
      </c>
      <c r="J20" s="15">
        <v>1592575.03</v>
      </c>
      <c r="K20" s="15">
        <f t="shared" si="0"/>
        <v>98.18588347718867</v>
      </c>
    </row>
    <row r="21" spans="2:11" ht="19.5" customHeight="1">
      <c r="B21" s="16" t="s">
        <v>88</v>
      </c>
      <c r="C21" s="90" t="s">
        <v>192</v>
      </c>
      <c r="D21" s="91"/>
      <c r="E21" s="91"/>
      <c r="F21" s="91"/>
      <c r="G21" s="90"/>
      <c r="H21" s="91"/>
      <c r="I21" s="18">
        <v>2284100</v>
      </c>
      <c r="J21" s="18">
        <f>J22+J27+J34+J44+J46</f>
        <v>2192847.1</v>
      </c>
      <c r="K21" s="18">
        <f t="shared" si="0"/>
        <v>96.00486406024254</v>
      </c>
    </row>
    <row r="22" spans="2:11" s="17" customFormat="1" ht="19.5" customHeight="1">
      <c r="B22" s="32" t="s">
        <v>89</v>
      </c>
      <c r="C22" s="104" t="s">
        <v>90</v>
      </c>
      <c r="D22" s="105"/>
      <c r="E22" s="105"/>
      <c r="F22" s="105"/>
      <c r="G22" s="104"/>
      <c r="H22" s="105"/>
      <c r="I22" s="33">
        <v>377500</v>
      </c>
      <c r="J22" s="33">
        <f>SUM(J23:J26)</f>
        <v>328103.5</v>
      </c>
      <c r="K22" s="33">
        <f t="shared" si="0"/>
        <v>86.9148344370861</v>
      </c>
    </row>
    <row r="23" spans="2:11" ht="19.5" customHeight="1">
      <c r="B23" s="14" t="s">
        <v>91</v>
      </c>
      <c r="C23" s="93" t="s">
        <v>92</v>
      </c>
      <c r="D23" s="88"/>
      <c r="E23" s="88"/>
      <c r="F23" s="88"/>
      <c r="G23" s="93"/>
      <c r="H23" s="88"/>
      <c r="I23" s="15">
        <v>27300</v>
      </c>
      <c r="J23" s="15">
        <v>23087.4</v>
      </c>
      <c r="K23" s="15">
        <f t="shared" si="0"/>
        <v>84.56923076923077</v>
      </c>
    </row>
    <row r="24" spans="2:11" ht="19.5" customHeight="1">
      <c r="B24" s="14" t="s">
        <v>93</v>
      </c>
      <c r="C24" s="93" t="s">
        <v>94</v>
      </c>
      <c r="D24" s="88"/>
      <c r="E24" s="88"/>
      <c r="F24" s="88"/>
      <c r="G24" s="93"/>
      <c r="H24" s="88"/>
      <c r="I24" s="15">
        <v>333900</v>
      </c>
      <c r="J24" s="15">
        <v>294310.97</v>
      </c>
      <c r="K24" s="15">
        <f t="shared" si="0"/>
        <v>88.14344713986223</v>
      </c>
    </row>
    <row r="25" spans="2:11" ht="19.5" customHeight="1">
      <c r="B25" s="14" t="s">
        <v>95</v>
      </c>
      <c r="C25" s="93" t="s">
        <v>96</v>
      </c>
      <c r="D25" s="88"/>
      <c r="E25" s="88"/>
      <c r="F25" s="88"/>
      <c r="G25" s="93"/>
      <c r="H25" s="88"/>
      <c r="I25" s="15">
        <v>15300</v>
      </c>
      <c r="J25" s="15">
        <v>10445.53</v>
      </c>
      <c r="K25" s="15">
        <f t="shared" si="0"/>
        <v>68.27143790849674</v>
      </c>
    </row>
    <row r="26" spans="2:11" ht="19.5" customHeight="1">
      <c r="B26" s="14" t="s">
        <v>97</v>
      </c>
      <c r="C26" s="93" t="s">
        <v>98</v>
      </c>
      <c r="D26" s="88"/>
      <c r="E26" s="88"/>
      <c r="F26" s="88"/>
      <c r="G26" s="93"/>
      <c r="H26" s="88"/>
      <c r="I26" s="15">
        <v>1000</v>
      </c>
      <c r="J26" s="15">
        <v>259.6</v>
      </c>
      <c r="K26" s="15">
        <f t="shared" si="0"/>
        <v>25.96</v>
      </c>
    </row>
    <row r="27" spans="2:11" s="17" customFormat="1" ht="19.5" customHeight="1">
      <c r="B27" s="32" t="s">
        <v>99</v>
      </c>
      <c r="C27" s="104" t="s">
        <v>100</v>
      </c>
      <c r="D27" s="105"/>
      <c r="E27" s="105"/>
      <c r="F27" s="105"/>
      <c r="G27" s="104"/>
      <c r="H27" s="105"/>
      <c r="I27" s="33">
        <v>782900</v>
      </c>
      <c r="J27" s="33">
        <f>SUM(J28:J33)</f>
        <v>669669.78</v>
      </c>
      <c r="K27" s="33">
        <f t="shared" si="0"/>
        <v>85.5370775322519</v>
      </c>
    </row>
    <row r="28" spans="2:11" ht="19.5" customHeight="1">
      <c r="B28" s="14" t="s">
        <v>101</v>
      </c>
      <c r="C28" s="93" t="s">
        <v>102</v>
      </c>
      <c r="D28" s="88"/>
      <c r="E28" s="88"/>
      <c r="F28" s="88"/>
      <c r="G28" s="93"/>
      <c r="H28" s="88"/>
      <c r="I28" s="15">
        <v>160700</v>
      </c>
      <c r="J28" s="15">
        <v>161229.39</v>
      </c>
      <c r="K28" s="15">
        <f t="shared" si="0"/>
        <v>100.3294275046671</v>
      </c>
    </row>
    <row r="29" spans="2:11" ht="19.5" customHeight="1">
      <c r="B29" s="14" t="s">
        <v>103</v>
      </c>
      <c r="C29" s="93" t="s">
        <v>104</v>
      </c>
      <c r="D29" s="88"/>
      <c r="E29" s="88"/>
      <c r="F29" s="88"/>
      <c r="G29" s="93"/>
      <c r="H29" s="88"/>
      <c r="I29" s="15">
        <v>72200</v>
      </c>
      <c r="J29" s="15">
        <v>72465.56</v>
      </c>
      <c r="K29" s="15">
        <f t="shared" si="0"/>
        <v>100.36781163434902</v>
      </c>
    </row>
    <row r="30" spans="2:11" ht="19.5" customHeight="1">
      <c r="B30" s="14" t="s">
        <v>105</v>
      </c>
      <c r="C30" s="93" t="s">
        <v>106</v>
      </c>
      <c r="D30" s="88"/>
      <c r="E30" s="88"/>
      <c r="F30" s="88"/>
      <c r="G30" s="93"/>
      <c r="H30" s="88"/>
      <c r="I30" s="15">
        <v>497400</v>
      </c>
      <c r="J30" s="15">
        <v>386606.54</v>
      </c>
      <c r="K30" s="15">
        <f t="shared" si="0"/>
        <v>77.72548049859267</v>
      </c>
    </row>
    <row r="31" spans="2:11" ht="19.5" customHeight="1">
      <c r="B31" s="14" t="s">
        <v>107</v>
      </c>
      <c r="C31" s="93" t="s">
        <v>108</v>
      </c>
      <c r="D31" s="88"/>
      <c r="E31" s="88"/>
      <c r="F31" s="88"/>
      <c r="G31" s="93"/>
      <c r="H31" s="88"/>
      <c r="I31" s="15">
        <v>40900</v>
      </c>
      <c r="J31" s="15">
        <v>41432.56</v>
      </c>
      <c r="K31" s="15">
        <f t="shared" si="0"/>
        <v>101.30210268948655</v>
      </c>
    </row>
    <row r="32" spans="2:11" ht="19.5" customHeight="1">
      <c r="B32" s="14" t="s">
        <v>109</v>
      </c>
      <c r="C32" s="93" t="s">
        <v>110</v>
      </c>
      <c r="D32" s="88"/>
      <c r="E32" s="88"/>
      <c r="F32" s="88"/>
      <c r="G32" s="93"/>
      <c r="H32" s="88"/>
      <c r="I32" s="15">
        <v>8500</v>
      </c>
      <c r="J32" s="15">
        <v>5379.54</v>
      </c>
      <c r="K32" s="15">
        <f t="shared" si="0"/>
        <v>63.288705882352936</v>
      </c>
    </row>
    <row r="33" spans="2:11" ht="19.5" customHeight="1">
      <c r="B33" s="14" t="s">
        <v>111</v>
      </c>
      <c r="C33" s="93" t="s">
        <v>112</v>
      </c>
      <c r="D33" s="88"/>
      <c r="E33" s="88"/>
      <c r="F33" s="88"/>
      <c r="G33" s="93"/>
      <c r="H33" s="88"/>
      <c r="I33" s="15">
        <v>3200</v>
      </c>
      <c r="J33" s="15">
        <v>2556.19</v>
      </c>
      <c r="K33" s="15">
        <f t="shared" si="0"/>
        <v>79.8809375</v>
      </c>
    </row>
    <row r="34" spans="2:11" s="17" customFormat="1" ht="19.5" customHeight="1">
      <c r="B34" s="32" t="s">
        <v>113</v>
      </c>
      <c r="C34" s="104" t="s">
        <v>114</v>
      </c>
      <c r="D34" s="105"/>
      <c r="E34" s="105"/>
      <c r="F34" s="105"/>
      <c r="G34" s="104"/>
      <c r="H34" s="105"/>
      <c r="I34" s="33">
        <v>1041700</v>
      </c>
      <c r="J34" s="33">
        <f>SUM(J35:J43)</f>
        <v>1120797.26</v>
      </c>
      <c r="K34" s="33">
        <f t="shared" si="0"/>
        <v>107.59309398099262</v>
      </c>
    </row>
    <row r="35" spans="2:11" ht="19.5" customHeight="1">
      <c r="B35" s="14" t="s">
        <v>115</v>
      </c>
      <c r="C35" s="93" t="s">
        <v>116</v>
      </c>
      <c r="D35" s="88"/>
      <c r="E35" s="88"/>
      <c r="F35" s="88"/>
      <c r="G35" s="93"/>
      <c r="H35" s="88"/>
      <c r="I35" s="15">
        <v>75000</v>
      </c>
      <c r="J35" s="15">
        <v>59335.08</v>
      </c>
      <c r="K35" s="15">
        <f t="shared" si="0"/>
        <v>79.11344</v>
      </c>
    </row>
    <row r="36" spans="2:11" ht="19.5" customHeight="1">
      <c r="B36" s="14" t="s">
        <v>117</v>
      </c>
      <c r="C36" s="93" t="s">
        <v>118</v>
      </c>
      <c r="D36" s="88"/>
      <c r="E36" s="88"/>
      <c r="F36" s="88"/>
      <c r="G36" s="93"/>
      <c r="H36" s="88"/>
      <c r="I36" s="15">
        <v>221800</v>
      </c>
      <c r="J36" s="15">
        <v>195009.75</v>
      </c>
      <c r="K36" s="15">
        <f t="shared" si="0"/>
        <v>87.92143823264202</v>
      </c>
    </row>
    <row r="37" spans="2:11" ht="19.5" customHeight="1">
      <c r="B37" s="14" t="s">
        <v>119</v>
      </c>
      <c r="C37" s="93" t="s">
        <v>120</v>
      </c>
      <c r="D37" s="88"/>
      <c r="E37" s="88"/>
      <c r="F37" s="88"/>
      <c r="G37" s="93"/>
      <c r="H37" s="88"/>
      <c r="I37" s="15">
        <v>4100</v>
      </c>
      <c r="J37" s="15">
        <v>4400.72</v>
      </c>
      <c r="K37" s="15">
        <f t="shared" si="0"/>
        <v>107.33463414634147</v>
      </c>
    </row>
    <row r="38" spans="2:11" ht="19.5" customHeight="1">
      <c r="B38" s="14" t="s">
        <v>121</v>
      </c>
      <c r="C38" s="93" t="s">
        <v>122</v>
      </c>
      <c r="D38" s="88"/>
      <c r="E38" s="88"/>
      <c r="F38" s="88"/>
      <c r="G38" s="93"/>
      <c r="H38" s="88"/>
      <c r="I38" s="15">
        <v>161700</v>
      </c>
      <c r="J38" s="15">
        <v>167757.34</v>
      </c>
      <c r="K38" s="15">
        <f t="shared" si="0"/>
        <v>103.74603586889302</v>
      </c>
    </row>
    <row r="39" spans="2:11" ht="19.5" customHeight="1">
      <c r="B39" s="14" t="s">
        <v>123</v>
      </c>
      <c r="C39" s="93" t="s">
        <v>124</v>
      </c>
      <c r="D39" s="88"/>
      <c r="E39" s="88"/>
      <c r="F39" s="88"/>
      <c r="G39" s="93"/>
      <c r="H39" s="88"/>
      <c r="I39" s="15">
        <v>122500</v>
      </c>
      <c r="J39" s="15">
        <v>273926.33</v>
      </c>
      <c r="K39" s="15">
        <f t="shared" si="0"/>
        <v>223.61333061224494</v>
      </c>
    </row>
    <row r="40" spans="2:11" ht="19.5" customHeight="1">
      <c r="B40" s="14" t="s">
        <v>125</v>
      </c>
      <c r="C40" s="93" t="s">
        <v>126</v>
      </c>
      <c r="D40" s="88"/>
      <c r="E40" s="88"/>
      <c r="F40" s="88"/>
      <c r="G40" s="93"/>
      <c r="H40" s="88"/>
      <c r="I40" s="15">
        <v>56700</v>
      </c>
      <c r="J40" s="15">
        <v>1601.01</v>
      </c>
      <c r="K40" s="15">
        <f t="shared" si="0"/>
        <v>2.8236507936507933</v>
      </c>
    </row>
    <row r="41" spans="2:11" ht="19.5" customHeight="1">
      <c r="B41" s="14" t="s">
        <v>127</v>
      </c>
      <c r="C41" s="93" t="s">
        <v>128</v>
      </c>
      <c r="D41" s="88"/>
      <c r="E41" s="88"/>
      <c r="F41" s="88"/>
      <c r="G41" s="93"/>
      <c r="H41" s="88"/>
      <c r="I41" s="15">
        <v>142000</v>
      </c>
      <c r="J41" s="15">
        <v>145595.15</v>
      </c>
      <c r="K41" s="15">
        <f t="shared" si="0"/>
        <v>102.53179577464789</v>
      </c>
    </row>
    <row r="42" spans="2:11" ht="19.5" customHeight="1">
      <c r="B42" s="14" t="s">
        <v>129</v>
      </c>
      <c r="C42" s="93" t="s">
        <v>130</v>
      </c>
      <c r="D42" s="88"/>
      <c r="E42" s="88"/>
      <c r="F42" s="88"/>
      <c r="G42" s="93"/>
      <c r="H42" s="88"/>
      <c r="I42" s="15">
        <v>143200</v>
      </c>
      <c r="J42" s="15">
        <v>134951.27</v>
      </c>
      <c r="K42" s="15">
        <f t="shared" si="0"/>
        <v>94.23971368715083</v>
      </c>
    </row>
    <row r="43" spans="2:11" ht="19.5" customHeight="1">
      <c r="B43" s="14" t="s">
        <v>131</v>
      </c>
      <c r="C43" s="93" t="s">
        <v>132</v>
      </c>
      <c r="D43" s="88"/>
      <c r="E43" s="88"/>
      <c r="F43" s="88"/>
      <c r="G43" s="93"/>
      <c r="H43" s="88"/>
      <c r="I43" s="15">
        <v>114700</v>
      </c>
      <c r="J43" s="15">
        <v>138220.61</v>
      </c>
      <c r="K43" s="15">
        <f t="shared" si="0"/>
        <v>120.50619877942457</v>
      </c>
    </row>
    <row r="44" spans="2:11" s="17" customFormat="1" ht="24.75" customHeight="1">
      <c r="B44" s="32" t="s">
        <v>133</v>
      </c>
      <c r="C44" s="104" t="s">
        <v>134</v>
      </c>
      <c r="D44" s="105"/>
      <c r="E44" s="105"/>
      <c r="F44" s="105"/>
      <c r="G44" s="104"/>
      <c r="H44" s="105"/>
      <c r="I44" s="33">
        <v>700</v>
      </c>
      <c r="J44" s="33">
        <v>358.96</v>
      </c>
      <c r="K44" s="33">
        <f t="shared" si="0"/>
        <v>51.279999999999994</v>
      </c>
    </row>
    <row r="45" spans="2:11" ht="19.5" customHeight="1">
      <c r="B45" s="14" t="s">
        <v>135</v>
      </c>
      <c r="C45" s="93" t="s">
        <v>134</v>
      </c>
      <c r="D45" s="88"/>
      <c r="E45" s="88"/>
      <c r="F45" s="88"/>
      <c r="G45" s="93"/>
      <c r="H45" s="88"/>
      <c r="I45" s="15">
        <v>700</v>
      </c>
      <c r="J45" s="15">
        <v>358.96</v>
      </c>
      <c r="K45" s="15">
        <f t="shared" si="0"/>
        <v>51.279999999999994</v>
      </c>
    </row>
    <row r="46" spans="2:11" s="17" customFormat="1" ht="24.75" customHeight="1">
      <c r="B46" s="32" t="s">
        <v>136</v>
      </c>
      <c r="C46" s="104" t="s">
        <v>137</v>
      </c>
      <c r="D46" s="105"/>
      <c r="E46" s="105"/>
      <c r="F46" s="105"/>
      <c r="G46" s="104"/>
      <c r="H46" s="105"/>
      <c r="I46" s="33">
        <v>81300</v>
      </c>
      <c r="J46" s="33">
        <f>SUM(J47:J52)</f>
        <v>73917.6</v>
      </c>
      <c r="K46" s="33">
        <f t="shared" si="0"/>
        <v>90.91955719557197</v>
      </c>
    </row>
    <row r="47" spans="2:11" ht="19.5" customHeight="1">
      <c r="B47" s="14" t="s">
        <v>138</v>
      </c>
      <c r="C47" s="93" t="s">
        <v>139</v>
      </c>
      <c r="D47" s="88"/>
      <c r="E47" s="88"/>
      <c r="F47" s="88"/>
      <c r="G47" s="93"/>
      <c r="H47" s="88"/>
      <c r="I47" s="15">
        <v>4000</v>
      </c>
      <c r="J47" s="15">
        <v>3372.42</v>
      </c>
      <c r="K47" s="15">
        <f t="shared" si="0"/>
        <v>84.3105</v>
      </c>
    </row>
    <row r="48" spans="2:11" ht="19.5" customHeight="1">
      <c r="B48" s="14" t="s">
        <v>140</v>
      </c>
      <c r="C48" s="93" t="s">
        <v>141</v>
      </c>
      <c r="D48" s="88"/>
      <c r="E48" s="88"/>
      <c r="F48" s="88"/>
      <c r="G48" s="93"/>
      <c r="H48" s="88"/>
      <c r="I48" s="15">
        <v>30600</v>
      </c>
      <c r="J48" s="15">
        <v>27072.52</v>
      </c>
      <c r="K48" s="15">
        <f t="shared" si="0"/>
        <v>88.47228758169935</v>
      </c>
    </row>
    <row r="49" spans="2:11" ht="19.5" customHeight="1">
      <c r="B49" s="14" t="s">
        <v>142</v>
      </c>
      <c r="C49" s="93" t="s">
        <v>143</v>
      </c>
      <c r="D49" s="88"/>
      <c r="E49" s="88"/>
      <c r="F49" s="88"/>
      <c r="G49" s="93"/>
      <c r="H49" s="88"/>
      <c r="I49" s="15">
        <v>12000</v>
      </c>
      <c r="J49" s="15">
        <v>15452.99</v>
      </c>
      <c r="K49" s="15">
        <f t="shared" si="0"/>
        <v>128.77491666666668</v>
      </c>
    </row>
    <row r="50" spans="2:11" ht="19.5" customHeight="1">
      <c r="B50" s="14" t="s">
        <v>144</v>
      </c>
      <c r="C50" s="93" t="s">
        <v>145</v>
      </c>
      <c r="D50" s="88"/>
      <c r="E50" s="88"/>
      <c r="F50" s="88"/>
      <c r="G50" s="93"/>
      <c r="H50" s="88"/>
      <c r="I50" s="15">
        <v>4100</v>
      </c>
      <c r="J50" s="15">
        <v>4617.59</v>
      </c>
      <c r="K50" s="15">
        <f t="shared" si="0"/>
        <v>112.62414634146343</v>
      </c>
    </row>
    <row r="51" spans="2:11" ht="19.5" customHeight="1">
      <c r="B51" s="14" t="s">
        <v>146</v>
      </c>
      <c r="C51" s="93" t="s">
        <v>147</v>
      </c>
      <c r="D51" s="88"/>
      <c r="E51" s="88"/>
      <c r="F51" s="88"/>
      <c r="G51" s="93"/>
      <c r="H51" s="88"/>
      <c r="I51" s="15">
        <v>24500</v>
      </c>
      <c r="J51" s="15">
        <v>18188.81</v>
      </c>
      <c r="K51" s="15">
        <f t="shared" si="0"/>
        <v>74.24004081632654</v>
      </c>
    </row>
    <row r="52" spans="2:11" ht="19.5" customHeight="1">
      <c r="B52" s="14" t="s">
        <v>148</v>
      </c>
      <c r="C52" s="93" t="s">
        <v>137</v>
      </c>
      <c r="D52" s="88"/>
      <c r="E52" s="88"/>
      <c r="F52" s="88"/>
      <c r="G52" s="93"/>
      <c r="H52" s="88"/>
      <c r="I52" s="15">
        <v>6100</v>
      </c>
      <c r="J52" s="15">
        <v>5213.27</v>
      </c>
      <c r="K52" s="15">
        <f t="shared" si="0"/>
        <v>85.46344262295082</v>
      </c>
    </row>
    <row r="53" spans="2:11" ht="19.5" customHeight="1">
      <c r="B53" s="16" t="s">
        <v>149</v>
      </c>
      <c r="C53" s="90" t="s">
        <v>193</v>
      </c>
      <c r="D53" s="91"/>
      <c r="E53" s="91"/>
      <c r="F53" s="91"/>
      <c r="G53" s="90"/>
      <c r="H53" s="91"/>
      <c r="I53" s="18">
        <v>18500</v>
      </c>
      <c r="J53" s="18">
        <v>17387.89</v>
      </c>
      <c r="K53" s="18">
        <f t="shared" si="0"/>
        <v>93.98859459459459</v>
      </c>
    </row>
    <row r="54" spans="2:11" s="17" customFormat="1" ht="24.75" customHeight="1">
      <c r="B54" s="32" t="s">
        <v>150</v>
      </c>
      <c r="C54" s="104" t="s">
        <v>151</v>
      </c>
      <c r="D54" s="105"/>
      <c r="E54" s="105"/>
      <c r="F54" s="105"/>
      <c r="G54" s="104"/>
      <c r="H54" s="105"/>
      <c r="I54" s="33">
        <v>18500</v>
      </c>
      <c r="J54" s="33">
        <v>17387.89</v>
      </c>
      <c r="K54" s="33">
        <f t="shared" si="0"/>
        <v>93.98859459459459</v>
      </c>
    </row>
    <row r="55" spans="2:11" ht="19.5" customHeight="1">
      <c r="B55" s="14" t="s">
        <v>152</v>
      </c>
      <c r="C55" s="93" t="s">
        <v>153</v>
      </c>
      <c r="D55" s="88"/>
      <c r="E55" s="88"/>
      <c r="F55" s="88"/>
      <c r="G55" s="93"/>
      <c r="H55" s="88"/>
      <c r="I55" s="15">
        <v>18200</v>
      </c>
      <c r="J55" s="15">
        <v>17248.96</v>
      </c>
      <c r="K55" s="15">
        <f t="shared" si="0"/>
        <v>94.77450549450549</v>
      </c>
    </row>
    <row r="56" spans="2:11" ht="19.5" customHeight="1">
      <c r="B56" s="14" t="s">
        <v>154</v>
      </c>
      <c r="C56" s="93" t="s">
        <v>155</v>
      </c>
      <c r="D56" s="88"/>
      <c r="E56" s="88"/>
      <c r="F56" s="88"/>
      <c r="G56" s="93"/>
      <c r="H56" s="88"/>
      <c r="I56" s="15">
        <v>300</v>
      </c>
      <c r="J56" s="15">
        <v>138.93</v>
      </c>
      <c r="K56" s="15">
        <f t="shared" si="0"/>
        <v>46.31</v>
      </c>
    </row>
    <row r="57" spans="2:11" ht="25.5" customHeight="1">
      <c r="B57" s="16" t="s">
        <v>156</v>
      </c>
      <c r="C57" s="90" t="s">
        <v>197</v>
      </c>
      <c r="D57" s="91"/>
      <c r="E57" s="91"/>
      <c r="F57" s="91"/>
      <c r="G57" s="90"/>
      <c r="H57" s="91"/>
      <c r="I57" s="18">
        <v>0</v>
      </c>
      <c r="J57" s="18">
        <v>1922.89</v>
      </c>
      <c r="K57" s="18"/>
    </row>
    <row r="58" spans="2:11" s="17" customFormat="1" ht="24.75" customHeight="1">
      <c r="B58" s="32" t="s">
        <v>157</v>
      </c>
      <c r="C58" s="104" t="s">
        <v>158</v>
      </c>
      <c r="D58" s="105"/>
      <c r="E58" s="105"/>
      <c r="F58" s="105"/>
      <c r="G58" s="104"/>
      <c r="H58" s="105"/>
      <c r="I58" s="33">
        <v>0</v>
      </c>
      <c r="J58" s="33">
        <v>1922.89</v>
      </c>
      <c r="K58" s="33"/>
    </row>
    <row r="59" spans="2:11" ht="19.5" customHeight="1">
      <c r="B59" s="14" t="s">
        <v>159</v>
      </c>
      <c r="C59" s="93" t="s">
        <v>160</v>
      </c>
      <c r="D59" s="88"/>
      <c r="E59" s="88"/>
      <c r="F59" s="88"/>
      <c r="G59" s="93"/>
      <c r="H59" s="88"/>
      <c r="I59" s="15">
        <v>0</v>
      </c>
      <c r="J59" s="15">
        <v>1922.89</v>
      </c>
      <c r="K59" s="15"/>
    </row>
    <row r="60" spans="2:11" ht="19.5" customHeight="1">
      <c r="B60" s="16" t="s">
        <v>161</v>
      </c>
      <c r="C60" s="90" t="s">
        <v>162</v>
      </c>
      <c r="D60" s="91"/>
      <c r="E60" s="91"/>
      <c r="F60" s="91"/>
      <c r="G60" s="90"/>
      <c r="H60" s="91"/>
      <c r="I60" s="18">
        <v>182700</v>
      </c>
      <c r="J60" s="18">
        <v>0</v>
      </c>
      <c r="K60" s="18">
        <f t="shared" si="0"/>
        <v>0</v>
      </c>
    </row>
    <row r="61" spans="2:11" s="17" customFormat="1" ht="24.75" customHeight="1">
      <c r="B61" s="32" t="s">
        <v>163</v>
      </c>
      <c r="C61" s="104" t="s">
        <v>164</v>
      </c>
      <c r="D61" s="105"/>
      <c r="E61" s="105"/>
      <c r="F61" s="105"/>
      <c r="G61" s="104"/>
      <c r="H61" s="105"/>
      <c r="I61" s="33">
        <v>182700</v>
      </c>
      <c r="J61" s="33">
        <v>0</v>
      </c>
      <c r="K61" s="33">
        <f t="shared" si="0"/>
        <v>0</v>
      </c>
    </row>
    <row r="62" spans="2:11" ht="19.5" customHeight="1">
      <c r="B62" s="14" t="s">
        <v>165</v>
      </c>
      <c r="C62" s="93" t="s">
        <v>166</v>
      </c>
      <c r="D62" s="88"/>
      <c r="E62" s="88"/>
      <c r="F62" s="88"/>
      <c r="G62" s="93"/>
      <c r="H62" s="88"/>
      <c r="I62" s="15">
        <v>182700</v>
      </c>
      <c r="J62" s="15">
        <v>0</v>
      </c>
      <c r="K62" s="15">
        <f t="shared" si="0"/>
        <v>0</v>
      </c>
    </row>
    <row r="63" spans="2:11" ht="19.5" customHeight="1">
      <c r="B63" s="34" t="s">
        <v>20</v>
      </c>
      <c r="C63" s="106" t="s">
        <v>194</v>
      </c>
      <c r="D63" s="107"/>
      <c r="E63" s="107"/>
      <c r="F63" s="107"/>
      <c r="G63" s="106"/>
      <c r="H63" s="107"/>
      <c r="I63" s="35">
        <v>1375500</v>
      </c>
      <c r="J63" s="35">
        <f>J64+J73</f>
        <v>1621322.79</v>
      </c>
      <c r="K63" s="35">
        <f t="shared" si="0"/>
        <v>117.87152235550708</v>
      </c>
    </row>
    <row r="64" spans="2:11" ht="19.5" customHeight="1">
      <c r="B64" s="16" t="s">
        <v>167</v>
      </c>
      <c r="C64" s="90" t="s">
        <v>195</v>
      </c>
      <c r="D64" s="91"/>
      <c r="E64" s="91"/>
      <c r="F64" s="91"/>
      <c r="G64" s="90"/>
      <c r="H64" s="91"/>
      <c r="I64" s="18">
        <v>1209600</v>
      </c>
      <c r="J64" s="18">
        <f>J65+J69+J71</f>
        <v>1479489.1500000001</v>
      </c>
      <c r="K64" s="18">
        <f t="shared" si="0"/>
        <v>122.31226438492064</v>
      </c>
    </row>
    <row r="65" spans="2:11" s="17" customFormat="1" ht="24.75" customHeight="1">
      <c r="B65" s="32" t="s">
        <v>168</v>
      </c>
      <c r="C65" s="104" t="s">
        <v>169</v>
      </c>
      <c r="D65" s="105"/>
      <c r="E65" s="105"/>
      <c r="F65" s="105"/>
      <c r="G65" s="104"/>
      <c r="H65" s="105"/>
      <c r="I65" s="33">
        <v>105200</v>
      </c>
      <c r="J65" s="33">
        <f>SUM(J66:J68)</f>
        <v>106970.03</v>
      </c>
      <c r="K65" s="33">
        <f t="shared" si="0"/>
        <v>101.68253802281369</v>
      </c>
    </row>
    <row r="66" spans="2:11" ht="19.5" customHeight="1">
      <c r="B66" s="14" t="s">
        <v>170</v>
      </c>
      <c r="C66" s="93" t="s">
        <v>171</v>
      </c>
      <c r="D66" s="88"/>
      <c r="E66" s="88"/>
      <c r="F66" s="88"/>
      <c r="G66" s="93"/>
      <c r="H66" s="88"/>
      <c r="I66" s="15">
        <v>82000</v>
      </c>
      <c r="J66" s="15">
        <v>81384.03</v>
      </c>
      <c r="K66" s="15">
        <f t="shared" si="0"/>
        <v>99.24881707317073</v>
      </c>
    </row>
    <row r="67" spans="2:11" ht="19.5" customHeight="1">
      <c r="B67" s="14" t="s">
        <v>172</v>
      </c>
      <c r="C67" s="93" t="s">
        <v>173</v>
      </c>
      <c r="D67" s="88"/>
      <c r="E67" s="88"/>
      <c r="F67" s="88"/>
      <c r="G67" s="93"/>
      <c r="H67" s="88"/>
      <c r="I67" s="15">
        <v>2500</v>
      </c>
      <c r="J67" s="15">
        <v>1814.42</v>
      </c>
      <c r="K67" s="15">
        <f t="shared" si="0"/>
        <v>72.5768</v>
      </c>
    </row>
    <row r="68" spans="2:11" ht="19.5" customHeight="1">
      <c r="B68" s="14" t="s">
        <v>174</v>
      </c>
      <c r="C68" s="93" t="s">
        <v>175</v>
      </c>
      <c r="D68" s="88"/>
      <c r="E68" s="88"/>
      <c r="F68" s="88"/>
      <c r="G68" s="93"/>
      <c r="H68" s="88"/>
      <c r="I68" s="15">
        <v>20700</v>
      </c>
      <c r="J68" s="15">
        <v>23771.58</v>
      </c>
      <c r="K68" s="15">
        <f t="shared" si="0"/>
        <v>114.83855072463768</v>
      </c>
    </row>
    <row r="69" spans="2:11" s="17" customFormat="1" ht="24.75" customHeight="1">
      <c r="B69" s="32" t="s">
        <v>178</v>
      </c>
      <c r="C69" s="104" t="s">
        <v>179</v>
      </c>
      <c r="D69" s="105"/>
      <c r="E69" s="105"/>
      <c r="F69" s="105"/>
      <c r="G69" s="104"/>
      <c r="H69" s="105"/>
      <c r="I69" s="33">
        <v>1100400</v>
      </c>
      <c r="J69" s="33">
        <f>J70</f>
        <v>1371768.29</v>
      </c>
      <c r="K69" s="33">
        <f t="shared" si="0"/>
        <v>124.66087695383496</v>
      </c>
    </row>
    <row r="70" spans="2:11" ht="19.5" customHeight="1">
      <c r="B70" s="14" t="s">
        <v>180</v>
      </c>
      <c r="C70" s="93" t="s">
        <v>181</v>
      </c>
      <c r="D70" s="88"/>
      <c r="E70" s="88"/>
      <c r="F70" s="88"/>
      <c r="G70" s="93"/>
      <c r="H70" s="88"/>
      <c r="I70" s="15">
        <v>1100400</v>
      </c>
      <c r="J70" s="15">
        <v>1371768.29</v>
      </c>
      <c r="K70" s="15">
        <f t="shared" si="0"/>
        <v>124.66087695383496</v>
      </c>
    </row>
    <row r="71" spans="2:11" s="17" customFormat="1" ht="24.75" customHeight="1">
      <c r="B71" s="32" t="s">
        <v>182</v>
      </c>
      <c r="C71" s="104" t="s">
        <v>183</v>
      </c>
      <c r="D71" s="105"/>
      <c r="E71" s="105"/>
      <c r="F71" s="105"/>
      <c r="G71" s="104"/>
      <c r="H71" s="105"/>
      <c r="I71" s="33">
        <v>4000</v>
      </c>
      <c r="J71" s="33">
        <v>750.83</v>
      </c>
      <c r="K71" s="33">
        <f t="shared" si="0"/>
        <v>18.77075</v>
      </c>
    </row>
    <row r="72" spans="2:11" ht="19.5" customHeight="1">
      <c r="B72" s="14" t="s">
        <v>184</v>
      </c>
      <c r="C72" s="93" t="s">
        <v>185</v>
      </c>
      <c r="D72" s="88"/>
      <c r="E72" s="88"/>
      <c r="F72" s="88"/>
      <c r="G72" s="93"/>
      <c r="H72" s="88"/>
      <c r="I72" s="15">
        <v>4000</v>
      </c>
      <c r="J72" s="15">
        <v>750.83</v>
      </c>
      <c r="K72" s="15">
        <f t="shared" si="0"/>
        <v>18.77075</v>
      </c>
    </row>
    <row r="73" spans="2:11" ht="19.5" customHeight="1">
      <c r="B73" s="16" t="s">
        <v>186</v>
      </c>
      <c r="C73" s="90" t="s">
        <v>196</v>
      </c>
      <c r="D73" s="91"/>
      <c r="E73" s="91"/>
      <c r="F73" s="91"/>
      <c r="G73" s="90"/>
      <c r="H73" s="91"/>
      <c r="I73" s="18">
        <v>165900</v>
      </c>
      <c r="J73" s="18">
        <f>J74</f>
        <v>141833.64</v>
      </c>
      <c r="K73" s="18">
        <f t="shared" si="0"/>
        <v>85.49345388788427</v>
      </c>
    </row>
    <row r="74" spans="2:11" s="17" customFormat="1" ht="24.75" customHeight="1">
      <c r="B74" s="32" t="s">
        <v>187</v>
      </c>
      <c r="C74" s="104" t="s">
        <v>188</v>
      </c>
      <c r="D74" s="105"/>
      <c r="E74" s="105"/>
      <c r="F74" s="105"/>
      <c r="G74" s="104"/>
      <c r="H74" s="105"/>
      <c r="I74" s="33">
        <v>165900</v>
      </c>
      <c r="J74" s="33">
        <f>J75</f>
        <v>141833.64</v>
      </c>
      <c r="K74" s="33">
        <f t="shared" si="0"/>
        <v>85.49345388788427</v>
      </c>
    </row>
    <row r="75" spans="2:11" ht="19.5" customHeight="1">
      <c r="B75" s="14" t="s">
        <v>189</v>
      </c>
      <c r="C75" s="93" t="s">
        <v>188</v>
      </c>
      <c r="D75" s="88"/>
      <c r="E75" s="88"/>
      <c r="F75" s="88"/>
      <c r="G75" s="93"/>
      <c r="H75" s="88"/>
      <c r="I75" s="15">
        <v>165900</v>
      </c>
      <c r="J75" s="15">
        <v>141833.64</v>
      </c>
      <c r="K75" s="15">
        <f t="shared" si="0"/>
        <v>85.49345388788427</v>
      </c>
    </row>
  </sheetData>
  <sheetProtection/>
  <mergeCells count="135">
    <mergeCell ref="C75:F75"/>
    <mergeCell ref="G75:H75"/>
    <mergeCell ref="D8:K8"/>
    <mergeCell ref="C73:F73"/>
    <mergeCell ref="G73:H73"/>
    <mergeCell ref="C74:F74"/>
    <mergeCell ref="G74:H74"/>
    <mergeCell ref="C71:F71"/>
    <mergeCell ref="G71:H71"/>
    <mergeCell ref="C72:F72"/>
    <mergeCell ref="G72:H72"/>
    <mergeCell ref="C69:F69"/>
    <mergeCell ref="G69:H69"/>
    <mergeCell ref="C70:F70"/>
    <mergeCell ref="G70:H70"/>
    <mergeCell ref="C68:F68"/>
    <mergeCell ref="G68:H68"/>
    <mergeCell ref="C66:F66"/>
    <mergeCell ref="G66:H66"/>
    <mergeCell ref="C67:F67"/>
    <mergeCell ref="G67:H67"/>
    <mergeCell ref="C64:F64"/>
    <mergeCell ref="G64:H64"/>
    <mergeCell ref="C65:F65"/>
    <mergeCell ref="G65:H65"/>
    <mergeCell ref="C62:F62"/>
    <mergeCell ref="G62:H62"/>
    <mergeCell ref="C63:F63"/>
    <mergeCell ref="G63:H63"/>
    <mergeCell ref="C60:F60"/>
    <mergeCell ref="G60:H60"/>
    <mergeCell ref="C61:F61"/>
    <mergeCell ref="G61:H61"/>
    <mergeCell ref="C58:F58"/>
    <mergeCell ref="G58:H58"/>
    <mergeCell ref="C59:F59"/>
    <mergeCell ref="G59:H59"/>
    <mergeCell ref="C56:F56"/>
    <mergeCell ref="G56:H56"/>
    <mergeCell ref="C57:F57"/>
    <mergeCell ref="G57:H57"/>
    <mergeCell ref="C54:F54"/>
    <mergeCell ref="G54:H54"/>
    <mergeCell ref="C55:F55"/>
    <mergeCell ref="G55:H55"/>
    <mergeCell ref="C52:F52"/>
    <mergeCell ref="G52:H52"/>
    <mergeCell ref="C53:F53"/>
    <mergeCell ref="G53:H53"/>
    <mergeCell ref="C50:F50"/>
    <mergeCell ref="G50:H50"/>
    <mergeCell ref="C51:F51"/>
    <mergeCell ref="G51:H51"/>
    <mergeCell ref="C48:F48"/>
    <mergeCell ref="G48:H48"/>
    <mergeCell ref="C49:F49"/>
    <mergeCell ref="G49:H49"/>
    <mergeCell ref="C46:F46"/>
    <mergeCell ref="G46:H46"/>
    <mergeCell ref="C47:F47"/>
    <mergeCell ref="G47:H47"/>
    <mergeCell ref="C44:F44"/>
    <mergeCell ref="G44:H44"/>
    <mergeCell ref="C45:F45"/>
    <mergeCell ref="G45:H45"/>
    <mergeCell ref="C42:F42"/>
    <mergeCell ref="G42:H42"/>
    <mergeCell ref="C43:F43"/>
    <mergeCell ref="G43:H43"/>
    <mergeCell ref="C40:F40"/>
    <mergeCell ref="G40:H40"/>
    <mergeCell ref="C41:F41"/>
    <mergeCell ref="G41:H41"/>
    <mergeCell ref="C38:F38"/>
    <mergeCell ref="G38:H38"/>
    <mergeCell ref="C39:F39"/>
    <mergeCell ref="G39:H39"/>
    <mergeCell ref="C36:F36"/>
    <mergeCell ref="G36:H36"/>
    <mergeCell ref="C37:F37"/>
    <mergeCell ref="G37:H37"/>
    <mergeCell ref="C34:F34"/>
    <mergeCell ref="G34:H34"/>
    <mergeCell ref="C35:F35"/>
    <mergeCell ref="G35:H35"/>
    <mergeCell ref="C32:F32"/>
    <mergeCell ref="G32:H32"/>
    <mergeCell ref="C33:F33"/>
    <mergeCell ref="G33:H33"/>
    <mergeCell ref="C30:F30"/>
    <mergeCell ref="G30:H30"/>
    <mergeCell ref="C31:F31"/>
    <mergeCell ref="G31:H31"/>
    <mergeCell ref="C28:F28"/>
    <mergeCell ref="G28:H28"/>
    <mergeCell ref="C29:F29"/>
    <mergeCell ref="G29:H29"/>
    <mergeCell ref="C26:F26"/>
    <mergeCell ref="G26:H26"/>
    <mergeCell ref="C27:F27"/>
    <mergeCell ref="G27:H27"/>
    <mergeCell ref="C24:F24"/>
    <mergeCell ref="G24:H24"/>
    <mergeCell ref="C25:F25"/>
    <mergeCell ref="G25:H25"/>
    <mergeCell ref="C22:F22"/>
    <mergeCell ref="G22:H22"/>
    <mergeCell ref="C23:F23"/>
    <mergeCell ref="G23:H23"/>
    <mergeCell ref="C20:F20"/>
    <mergeCell ref="G20:H20"/>
    <mergeCell ref="C21:F21"/>
    <mergeCell ref="G21:H21"/>
    <mergeCell ref="C18:F18"/>
    <mergeCell ref="G18:H18"/>
    <mergeCell ref="C19:F19"/>
    <mergeCell ref="G19:H19"/>
    <mergeCell ref="C16:F16"/>
    <mergeCell ref="G16:H16"/>
    <mergeCell ref="C17:F17"/>
    <mergeCell ref="G17:H17"/>
    <mergeCell ref="C14:F14"/>
    <mergeCell ref="G14:H14"/>
    <mergeCell ref="C15:F15"/>
    <mergeCell ref="G15:H15"/>
    <mergeCell ref="C12:F12"/>
    <mergeCell ref="G12:H12"/>
    <mergeCell ref="C13:F13"/>
    <mergeCell ref="G13:H13"/>
    <mergeCell ref="C11:F11"/>
    <mergeCell ref="G11:H11"/>
    <mergeCell ref="B2:G3"/>
    <mergeCell ref="B4:E5"/>
    <mergeCell ref="B6:D6"/>
    <mergeCell ref="C10:H10"/>
  </mergeCells>
  <printOptions/>
  <pageMargins left="0" right="0" top="0" bottom="0.39375000000000004" header="0" footer="0"/>
  <pageSetup horizontalDpi="600" verticalDpi="600" orientation="portrait" paperSize="9" r:id="rId1"/>
  <headerFooter alignWithMargins="0">
    <oddFooter xml:space="preserve">&amp;L&amp;"Arial"&amp;8 Lista: LCW148RBPR &amp;C&amp;"Arial"&amp;8 Stranica 
&amp;B&amp;P&amp;B &amp;R&amp;"Arial"&amp;8 * OBRADA LC * </oddFooter>
  </headerFooter>
  <ignoredErrors>
    <ignoredError sqref="J17 J21:J22 J13:J14 J63:J65 J69 J73:J74 K13:K75" unlockedFormula="1"/>
    <ignoredError sqref="J27 J34 J46" formulaRange="1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B2:O30"/>
  <sheetViews>
    <sheetView showGridLines="0" zoomScalePageLayoutView="0" workbookViewId="0" topLeftCell="A1">
      <pane ySplit="2" topLeftCell="A3" activePane="bottomLeft" state="frozen"/>
      <selection pane="topLeft" activeCell="A1" sqref="A1"/>
      <selection pane="bottomLeft" activeCell="R15" sqref="R15"/>
    </sheetView>
  </sheetViews>
  <sheetFormatPr defaultColWidth="9.140625" defaultRowHeight="12.75"/>
  <cols>
    <col min="1" max="1" width="1.28515625" style="0" customWidth="1"/>
    <col min="2" max="2" width="6.7109375" style="0" customWidth="1"/>
    <col min="3" max="3" width="8.00390625" style="0" customWidth="1"/>
    <col min="4" max="4" width="17.421875" style="0" customWidth="1"/>
    <col min="5" max="5" width="6.7109375" style="0" customWidth="1"/>
    <col min="6" max="6" width="14.7109375" style="0" customWidth="1"/>
    <col min="7" max="7" width="3.7109375" style="0" customWidth="1"/>
    <col min="8" max="8" width="8.28125" style="0" customWidth="1"/>
    <col min="9" max="9" width="13.8515625" style="0" customWidth="1"/>
    <col min="10" max="10" width="3.140625" style="0" customWidth="1"/>
    <col min="11" max="11" width="16.7109375" style="0" customWidth="1"/>
    <col min="12" max="12" width="0" style="0" hidden="1" customWidth="1"/>
    <col min="13" max="13" width="0.13671875" style="0" customWidth="1"/>
    <col min="14" max="14" width="12.7109375" style="0" bestFit="1" customWidth="1"/>
  </cols>
  <sheetData>
    <row r="2" spans="2:6" ht="12.75" customHeight="1">
      <c r="B2" s="87" t="s">
        <v>0</v>
      </c>
      <c r="C2" s="88"/>
      <c r="D2" s="88"/>
      <c r="E2" s="88"/>
      <c r="F2" s="88"/>
    </row>
    <row r="3" spans="2:6" ht="12.75" customHeight="1">
      <c r="B3" s="88"/>
      <c r="C3" s="88"/>
      <c r="D3" s="88"/>
      <c r="E3" s="88"/>
      <c r="F3" s="88"/>
    </row>
    <row r="4" spans="2:6" ht="12.75" customHeight="1">
      <c r="B4" s="117" t="s">
        <v>2</v>
      </c>
      <c r="C4" s="117"/>
      <c r="D4" s="117"/>
      <c r="E4" s="39"/>
      <c r="F4" s="9"/>
    </row>
    <row r="5" spans="2:6" ht="12.75" customHeight="1">
      <c r="B5" s="10"/>
      <c r="C5" s="39"/>
      <c r="D5" s="39"/>
      <c r="E5" s="39"/>
      <c r="F5" s="9"/>
    </row>
    <row r="6" spans="2:6" ht="18" customHeight="1">
      <c r="B6" s="39" t="s">
        <v>3</v>
      </c>
      <c r="C6" s="39"/>
      <c r="D6" s="39"/>
      <c r="E6" s="39"/>
      <c r="F6" s="9"/>
    </row>
    <row r="7" spans="2:6" ht="10.5" customHeight="1">
      <c r="B7" s="87"/>
      <c r="C7" s="88"/>
      <c r="D7" s="88"/>
      <c r="E7" s="9"/>
      <c r="F7" s="9"/>
    </row>
    <row r="8" spans="7:9" ht="18" customHeight="1">
      <c r="G8" s="49"/>
      <c r="H8" s="49"/>
      <c r="I8" s="49"/>
    </row>
    <row r="9" spans="4:10" ht="15" customHeight="1">
      <c r="D9" s="82" t="s">
        <v>221</v>
      </c>
      <c r="E9" s="82"/>
      <c r="F9" s="82"/>
      <c r="G9" s="82"/>
      <c r="H9" s="82"/>
      <c r="I9" s="82"/>
      <c r="J9" s="82"/>
    </row>
    <row r="10" spans="4:10" ht="16.5" customHeight="1">
      <c r="D10" s="82"/>
      <c r="E10" s="82"/>
      <c r="F10" s="82"/>
      <c r="G10" s="82"/>
      <c r="H10" s="82"/>
      <c r="I10" s="82"/>
      <c r="J10" s="82"/>
    </row>
    <row r="11" spans="4:10" ht="13.5" customHeight="1">
      <c r="D11" s="82"/>
      <c r="E11" s="82"/>
      <c r="F11" s="82"/>
      <c r="G11" s="82"/>
      <c r="H11" s="82"/>
      <c r="I11" s="82"/>
      <c r="J11" s="82"/>
    </row>
    <row r="12" ht="6.75" customHeight="1" thickBot="1"/>
    <row r="13" spans="2:14" ht="14.25" customHeight="1" thickBot="1" thickTop="1">
      <c r="B13" s="86" t="s">
        <v>198</v>
      </c>
      <c r="C13" s="86"/>
      <c r="D13" s="86"/>
      <c r="E13" s="86"/>
      <c r="F13" s="86"/>
      <c r="G13" s="86" t="s">
        <v>220</v>
      </c>
      <c r="H13" s="86"/>
      <c r="I13" s="86"/>
      <c r="J13" s="86"/>
      <c r="K13" s="86" t="s">
        <v>210</v>
      </c>
      <c r="L13" s="86"/>
      <c r="M13" s="86"/>
      <c r="N13" s="68" t="s">
        <v>261</v>
      </c>
    </row>
    <row r="14" spans="2:14" ht="14.25" customHeight="1" thickTop="1">
      <c r="B14" s="109" t="s">
        <v>5</v>
      </c>
      <c r="C14" s="109"/>
      <c r="D14" s="109"/>
      <c r="E14" s="109"/>
      <c r="F14" s="109"/>
      <c r="G14" s="109"/>
      <c r="H14" s="109"/>
      <c r="I14" s="108" t="s">
        <v>6</v>
      </c>
      <c r="J14" s="109"/>
      <c r="K14" s="108" t="s">
        <v>7</v>
      </c>
      <c r="L14" s="109"/>
      <c r="N14" s="70" t="s">
        <v>8</v>
      </c>
    </row>
    <row r="15" spans="2:14" ht="15" customHeight="1">
      <c r="B15" s="115" t="s">
        <v>10</v>
      </c>
      <c r="C15" s="80"/>
      <c r="D15" s="80"/>
      <c r="E15" s="80"/>
      <c r="F15" s="80"/>
      <c r="G15" s="116">
        <f>G16+G18+G20+G22+G27+G29</f>
        <v>16416400</v>
      </c>
      <c r="H15" s="80"/>
      <c r="I15" s="80"/>
      <c r="J15" s="80"/>
      <c r="K15" s="37">
        <f>K16+K18+K20+K22+K27+K29</f>
        <v>16251934.84</v>
      </c>
      <c r="N15" s="37">
        <f>(K15/G15)*100</f>
        <v>98.99816549304354</v>
      </c>
    </row>
    <row r="16" spans="2:15" ht="12.75">
      <c r="B16" s="113" t="s">
        <v>214</v>
      </c>
      <c r="C16" s="111"/>
      <c r="D16" s="111"/>
      <c r="E16" s="111"/>
      <c r="F16" s="111"/>
      <c r="G16" s="114">
        <v>14284500</v>
      </c>
      <c r="H16" s="111"/>
      <c r="I16" s="111"/>
      <c r="J16" s="111"/>
      <c r="K16" s="38">
        <v>13965681.11</v>
      </c>
      <c r="N16" s="51">
        <f aca="true" t="shared" si="0" ref="N16:N30">(K16/G16)*100</f>
        <v>97.7680780566348</v>
      </c>
      <c r="O16" s="42"/>
    </row>
    <row r="17" spans="2:14" s="41" customFormat="1" ht="12.75">
      <c r="B17" s="110" t="s">
        <v>215</v>
      </c>
      <c r="C17" s="111"/>
      <c r="D17" s="111"/>
      <c r="E17" s="111"/>
      <c r="F17" s="111"/>
      <c r="G17" s="112">
        <v>14284500</v>
      </c>
      <c r="H17" s="111"/>
      <c r="I17" s="111"/>
      <c r="J17" s="111"/>
      <c r="K17" s="40">
        <v>13965681.11</v>
      </c>
      <c r="N17" s="52">
        <f t="shared" si="0"/>
        <v>97.7680780566348</v>
      </c>
    </row>
    <row r="18" spans="2:14" ht="12.75">
      <c r="B18" s="113" t="s">
        <v>199</v>
      </c>
      <c r="C18" s="111"/>
      <c r="D18" s="111"/>
      <c r="E18" s="111"/>
      <c r="F18" s="111"/>
      <c r="G18" s="114">
        <v>5900</v>
      </c>
      <c r="H18" s="111"/>
      <c r="I18" s="111"/>
      <c r="J18" s="111"/>
      <c r="K18" s="38">
        <v>11567.96</v>
      </c>
      <c r="N18" s="51">
        <f t="shared" si="0"/>
        <v>196.0671186440678</v>
      </c>
    </row>
    <row r="19" spans="2:14" s="41" customFormat="1" ht="12.75">
      <c r="B19" s="110" t="s">
        <v>200</v>
      </c>
      <c r="C19" s="111"/>
      <c r="D19" s="111"/>
      <c r="E19" s="111"/>
      <c r="F19" s="111"/>
      <c r="G19" s="112">
        <v>5900</v>
      </c>
      <c r="H19" s="111"/>
      <c r="I19" s="111"/>
      <c r="J19" s="111"/>
      <c r="K19" s="40">
        <v>11567.96</v>
      </c>
      <c r="N19" s="52">
        <f t="shared" si="0"/>
        <v>196.0671186440678</v>
      </c>
    </row>
    <row r="20" spans="2:14" ht="12.75" customHeight="1">
      <c r="B20" s="113" t="s">
        <v>201</v>
      </c>
      <c r="C20" s="113"/>
      <c r="D20" s="113"/>
      <c r="E20" s="113"/>
      <c r="F20" s="113"/>
      <c r="G20" s="114">
        <v>1014100</v>
      </c>
      <c r="H20" s="111"/>
      <c r="I20" s="111"/>
      <c r="J20" s="111"/>
      <c r="K20" s="38">
        <v>984189.32</v>
      </c>
      <c r="N20" s="51">
        <f t="shared" si="0"/>
        <v>97.0505196726161</v>
      </c>
    </row>
    <row r="21" spans="2:14" s="41" customFormat="1" ht="12.75">
      <c r="B21" s="110" t="s">
        <v>202</v>
      </c>
      <c r="C21" s="111"/>
      <c r="D21" s="111"/>
      <c r="E21" s="111"/>
      <c r="F21" s="111"/>
      <c r="G21" s="112">
        <v>1014100</v>
      </c>
      <c r="H21" s="111"/>
      <c r="I21" s="111"/>
      <c r="J21" s="111"/>
      <c r="K21" s="40">
        <v>984189.32</v>
      </c>
      <c r="N21" s="52">
        <f t="shared" si="0"/>
        <v>97.0505196726161</v>
      </c>
    </row>
    <row r="22" spans="2:14" ht="12.75">
      <c r="B22" s="113" t="s">
        <v>203</v>
      </c>
      <c r="C22" s="111"/>
      <c r="D22" s="111"/>
      <c r="E22" s="111"/>
      <c r="F22" s="111"/>
      <c r="G22" s="114">
        <f>SUM(G23:J26)</f>
        <v>1110600</v>
      </c>
      <c r="H22" s="111"/>
      <c r="I22" s="111"/>
      <c r="J22" s="111"/>
      <c r="K22" s="38">
        <v>1154865.28</v>
      </c>
      <c r="N22" s="51">
        <f t="shared" si="0"/>
        <v>103.98570862596794</v>
      </c>
    </row>
    <row r="23" spans="2:14" s="41" customFormat="1" ht="12.75">
      <c r="B23" s="110" t="s">
        <v>204</v>
      </c>
      <c r="C23" s="111"/>
      <c r="D23" s="111"/>
      <c r="E23" s="111"/>
      <c r="F23" s="111"/>
      <c r="G23" s="112">
        <v>1013400</v>
      </c>
      <c r="H23" s="111"/>
      <c r="I23" s="111"/>
      <c r="J23" s="111"/>
      <c r="K23" s="40">
        <v>1052063.82</v>
      </c>
      <c r="N23" s="52">
        <f t="shared" si="0"/>
        <v>103.81525754884548</v>
      </c>
    </row>
    <row r="24" spans="2:14" s="41" customFormat="1" ht="12.75">
      <c r="B24" s="110" t="s">
        <v>205</v>
      </c>
      <c r="C24" s="111"/>
      <c r="D24" s="111"/>
      <c r="E24" s="111"/>
      <c r="F24" s="111"/>
      <c r="G24" s="112">
        <v>18600</v>
      </c>
      <c r="H24" s="111"/>
      <c r="I24" s="111"/>
      <c r="J24" s="111"/>
      <c r="K24" s="40">
        <v>9879</v>
      </c>
      <c r="N24" s="52">
        <f t="shared" si="0"/>
        <v>53.11290322580645</v>
      </c>
    </row>
    <row r="25" spans="2:14" s="41" customFormat="1" ht="12.75">
      <c r="B25" s="110" t="s">
        <v>206</v>
      </c>
      <c r="C25" s="111"/>
      <c r="D25" s="111"/>
      <c r="E25" s="111"/>
      <c r="F25" s="111"/>
      <c r="G25" s="112">
        <v>10600</v>
      </c>
      <c r="H25" s="111"/>
      <c r="I25" s="111"/>
      <c r="J25" s="111"/>
      <c r="K25" s="40">
        <v>14616</v>
      </c>
      <c r="N25" s="52">
        <f t="shared" si="0"/>
        <v>137.8867924528302</v>
      </c>
    </row>
    <row r="26" spans="2:14" s="41" customFormat="1" ht="12.75">
      <c r="B26" s="110" t="s">
        <v>207</v>
      </c>
      <c r="C26" s="111"/>
      <c r="D26" s="111"/>
      <c r="E26" s="111"/>
      <c r="F26" s="111"/>
      <c r="G26" s="112">
        <v>68000</v>
      </c>
      <c r="H26" s="111"/>
      <c r="I26" s="111"/>
      <c r="J26" s="111"/>
      <c r="K26" s="40">
        <v>78306.46</v>
      </c>
      <c r="N26" s="52">
        <f t="shared" si="0"/>
        <v>115.15655882352942</v>
      </c>
    </row>
    <row r="27" spans="2:14" ht="12.75">
      <c r="B27" s="113" t="s">
        <v>208</v>
      </c>
      <c r="C27" s="111"/>
      <c r="D27" s="111"/>
      <c r="E27" s="111"/>
      <c r="F27" s="111"/>
      <c r="G27" s="114">
        <v>0</v>
      </c>
      <c r="H27" s="111"/>
      <c r="I27" s="111"/>
      <c r="J27" s="111"/>
      <c r="K27" s="38">
        <v>135385.88</v>
      </c>
      <c r="N27" s="51"/>
    </row>
    <row r="28" spans="2:14" s="41" customFormat="1" ht="12.75">
      <c r="B28" s="110" t="s">
        <v>209</v>
      </c>
      <c r="C28" s="111"/>
      <c r="D28" s="111"/>
      <c r="E28" s="111"/>
      <c r="F28" s="111"/>
      <c r="G28" s="112">
        <v>0</v>
      </c>
      <c r="H28" s="111"/>
      <c r="I28" s="111"/>
      <c r="J28" s="111"/>
      <c r="K28" s="40">
        <v>135385.88</v>
      </c>
      <c r="N28" s="52"/>
    </row>
    <row r="29" spans="2:14" ht="12.75">
      <c r="B29" s="113" t="s">
        <v>216</v>
      </c>
      <c r="C29" s="111"/>
      <c r="D29" s="111"/>
      <c r="E29" s="111"/>
      <c r="F29" s="111"/>
      <c r="G29" s="114">
        <v>1300</v>
      </c>
      <c r="H29" s="111"/>
      <c r="I29" s="111"/>
      <c r="J29" s="111"/>
      <c r="K29" s="38">
        <v>245.29</v>
      </c>
      <c r="N29" s="51">
        <f t="shared" si="0"/>
        <v>18.86846153846154</v>
      </c>
    </row>
    <row r="30" spans="2:14" s="41" customFormat="1" ht="12.75">
      <c r="B30" s="110" t="s">
        <v>217</v>
      </c>
      <c r="C30" s="111"/>
      <c r="D30" s="111"/>
      <c r="E30" s="111"/>
      <c r="F30" s="111"/>
      <c r="G30" s="112">
        <v>1300</v>
      </c>
      <c r="H30" s="111"/>
      <c r="I30" s="111"/>
      <c r="J30" s="111"/>
      <c r="K30" s="40">
        <v>245.29</v>
      </c>
      <c r="N30" s="52">
        <f t="shared" si="0"/>
        <v>18.86846153846154</v>
      </c>
    </row>
  </sheetData>
  <sheetProtection/>
  <mergeCells count="42">
    <mergeCell ref="B2:F3"/>
    <mergeCell ref="B7:D7"/>
    <mergeCell ref="B4:D4"/>
    <mergeCell ref="B16:F16"/>
    <mergeCell ref="G16:J16"/>
    <mergeCell ref="G13:J13"/>
    <mergeCell ref="B30:F30"/>
    <mergeCell ref="G30:J30"/>
    <mergeCell ref="B13:F13"/>
    <mergeCell ref="B27:F27"/>
    <mergeCell ref="G27:J27"/>
    <mergeCell ref="B28:F28"/>
    <mergeCell ref="B18:F18"/>
    <mergeCell ref="G18:J18"/>
    <mergeCell ref="B19:F19"/>
    <mergeCell ref="G19:J19"/>
    <mergeCell ref="G20:J20"/>
    <mergeCell ref="B15:F15"/>
    <mergeCell ref="G15:J15"/>
    <mergeCell ref="D9:J11"/>
    <mergeCell ref="B14:H14"/>
    <mergeCell ref="I14:J14"/>
    <mergeCell ref="G24:J24"/>
    <mergeCell ref="B25:F25"/>
    <mergeCell ref="G28:J28"/>
    <mergeCell ref="B24:F24"/>
    <mergeCell ref="K13:M13"/>
    <mergeCell ref="B29:F29"/>
    <mergeCell ref="G29:J29"/>
    <mergeCell ref="G25:J25"/>
    <mergeCell ref="B26:F26"/>
    <mergeCell ref="G26:J26"/>
    <mergeCell ref="K14:L14"/>
    <mergeCell ref="B23:F23"/>
    <mergeCell ref="B17:F17"/>
    <mergeCell ref="G17:J17"/>
    <mergeCell ref="G23:J23"/>
    <mergeCell ref="B21:F21"/>
    <mergeCell ref="G21:J21"/>
    <mergeCell ref="B22:F22"/>
    <mergeCell ref="G22:J22"/>
    <mergeCell ref="B20:F20"/>
  </mergeCells>
  <printOptions/>
  <pageMargins left="0" right="0" top="0" bottom="0.39375000000000004" header="0" footer="0"/>
  <pageSetup horizontalDpi="600" verticalDpi="600" orientation="landscape" paperSize="9" r:id="rId1"/>
  <headerFooter alignWithMargins="0">
    <oddFooter xml:space="preserve">&amp;L&amp;"Arial"&amp;8 Lista: LCW147TREW &amp;C&amp;"Arial"&amp;8 Stranica 
&amp;B&amp;P&amp;B &amp;R&amp;"Arial"&amp;8 * OBRADA LC * </oddFooter>
  </headerFooter>
  <ignoredErrors>
    <ignoredError sqref="G22 N16:N30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B2:W28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B8" sqref="B8"/>
    </sheetView>
  </sheetViews>
  <sheetFormatPr defaultColWidth="9.140625" defaultRowHeight="12.75"/>
  <cols>
    <col min="1" max="1" width="1.28515625" style="9" customWidth="1"/>
    <col min="2" max="2" width="6.7109375" style="9" customWidth="1"/>
    <col min="3" max="3" width="8.00390625" style="9" customWidth="1"/>
    <col min="4" max="4" width="17.421875" style="9" customWidth="1"/>
    <col min="5" max="5" width="6.7109375" style="9" customWidth="1"/>
    <col min="6" max="6" width="14.7109375" style="9" customWidth="1"/>
    <col min="7" max="7" width="3.7109375" style="9" customWidth="1"/>
    <col min="8" max="8" width="13.140625" style="9" customWidth="1"/>
    <col min="9" max="9" width="0" style="9" hidden="1" customWidth="1"/>
    <col min="10" max="10" width="3.28125" style="9" customWidth="1"/>
    <col min="11" max="11" width="16.421875" style="9" bestFit="1" customWidth="1"/>
    <col min="12" max="12" width="9.140625" style="9" customWidth="1"/>
    <col min="13" max="13" width="12.421875" style="9" customWidth="1"/>
    <col min="14" max="14" width="9.140625" style="9" customWidth="1"/>
    <col min="15" max="15" width="12.7109375" style="9" bestFit="1" customWidth="1"/>
    <col min="16" max="16384" width="9.140625" style="9" customWidth="1"/>
  </cols>
  <sheetData>
    <row r="1" ht="12.75"/>
    <row r="2" spans="2:6" ht="12.75" customHeight="1">
      <c r="B2" s="87" t="s">
        <v>0</v>
      </c>
      <c r="C2" s="88"/>
      <c r="D2" s="88"/>
      <c r="E2" s="88"/>
      <c r="F2" s="88"/>
    </row>
    <row r="3" spans="2:6" ht="12.75" customHeight="1">
      <c r="B3" s="88"/>
      <c r="C3" s="88"/>
      <c r="D3" s="88"/>
      <c r="E3" s="88"/>
      <c r="F3" s="88"/>
    </row>
    <row r="4" spans="2:5" ht="12.75" customHeight="1">
      <c r="B4" s="117" t="s">
        <v>2</v>
      </c>
      <c r="C4" s="117"/>
      <c r="D4" s="117"/>
      <c r="E4" s="39"/>
    </row>
    <row r="5" spans="2:5" ht="12.75" customHeight="1">
      <c r="B5" s="10"/>
      <c r="C5" s="39"/>
      <c r="D5" s="39"/>
      <c r="E5" s="39"/>
    </row>
    <row r="6" spans="2:23" ht="12.75" customHeight="1">
      <c r="B6" s="39" t="s">
        <v>3</v>
      </c>
      <c r="C6" s="39"/>
      <c r="D6" s="39"/>
      <c r="E6" s="39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</row>
    <row r="7" spans="2:23" ht="3" customHeight="1">
      <c r="B7" s="87" t="s">
        <v>3</v>
      </c>
      <c r="C7" s="88"/>
      <c r="D7" s="88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</row>
    <row r="8" spans="4:23" ht="30" customHeight="1">
      <c r="D8" s="118" t="s">
        <v>264</v>
      </c>
      <c r="E8" s="118"/>
      <c r="F8" s="118"/>
      <c r="G8" s="118"/>
      <c r="H8" s="118"/>
      <c r="I8" s="118"/>
      <c r="J8" s="118"/>
      <c r="K8" s="118"/>
      <c r="L8" s="48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</row>
    <row r="9" spans="4:23" ht="30" customHeight="1">
      <c r="D9" s="118"/>
      <c r="E9" s="118"/>
      <c r="F9" s="118"/>
      <c r="G9" s="118"/>
      <c r="H9" s="118"/>
      <c r="I9" s="118"/>
      <c r="J9" s="118"/>
      <c r="K9" s="118"/>
      <c r="L9" s="48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</row>
    <row r="10" spans="2:23" ht="13.5" customHeight="1" thickBot="1">
      <c r="B10" s="47"/>
      <c r="C10" s="47"/>
      <c r="D10" s="47"/>
      <c r="E10" s="47"/>
      <c r="F10" s="47"/>
      <c r="J10" s="47"/>
      <c r="K10" s="47"/>
      <c r="L10" s="48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</row>
    <row r="11" spans="2:23" ht="18.75" customHeight="1" thickBot="1" thickTop="1">
      <c r="B11" s="86" t="s">
        <v>222</v>
      </c>
      <c r="C11" s="86"/>
      <c r="D11" s="86"/>
      <c r="E11" s="86"/>
      <c r="F11" s="86"/>
      <c r="G11" s="86" t="s">
        <v>220</v>
      </c>
      <c r="H11" s="86"/>
      <c r="I11" s="86"/>
      <c r="J11" s="86"/>
      <c r="K11" s="69" t="s">
        <v>210</v>
      </c>
      <c r="L11" s="68" t="s">
        <v>261</v>
      </c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</row>
    <row r="12" spans="2:23" ht="15" customHeight="1" thickBot="1" thickTop="1">
      <c r="B12" s="85" t="s">
        <v>5</v>
      </c>
      <c r="C12" s="86"/>
      <c r="D12" s="86"/>
      <c r="E12" s="86"/>
      <c r="F12" s="11"/>
      <c r="G12" s="85" t="s">
        <v>6</v>
      </c>
      <c r="H12" s="86"/>
      <c r="I12" s="86"/>
      <c r="J12" s="86"/>
      <c r="K12" s="68" t="s">
        <v>7</v>
      </c>
      <c r="L12" s="68" t="s">
        <v>8</v>
      </c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</row>
    <row r="13" spans="2:12" ht="19.5" customHeight="1" thickTop="1">
      <c r="B13" s="124" t="s">
        <v>17</v>
      </c>
      <c r="C13" s="125"/>
      <c r="D13" s="125"/>
      <c r="E13" s="125"/>
      <c r="F13" s="125"/>
      <c r="G13" s="126">
        <f>G14+G16+G18+G20+G25+G27</f>
        <v>16416400</v>
      </c>
      <c r="H13" s="125"/>
      <c r="I13" s="125"/>
      <c r="J13" s="125"/>
      <c r="K13" s="71">
        <f>K14+K16+K18+K20+K25+K27</f>
        <v>16283957.13</v>
      </c>
      <c r="L13" s="72">
        <f>(K13/G13)*100</f>
        <v>99.19322829609416</v>
      </c>
    </row>
    <row r="14" spans="2:23" s="44" customFormat="1" ht="12.75">
      <c r="B14" s="122" t="s">
        <v>218</v>
      </c>
      <c r="C14" s="120"/>
      <c r="D14" s="120"/>
      <c r="E14" s="120"/>
      <c r="F14" s="120"/>
      <c r="G14" s="123">
        <f>G15</f>
        <v>14284500</v>
      </c>
      <c r="H14" s="120"/>
      <c r="I14" s="120"/>
      <c r="J14" s="120"/>
      <c r="K14" s="45">
        <f>K15</f>
        <v>13977574</v>
      </c>
      <c r="L14" s="54">
        <f aca="true" t="shared" si="0" ref="L14:L28">(K14/G14)*100</f>
        <v>97.8513353635059</v>
      </c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</row>
    <row r="15" spans="2:23" s="44" customFormat="1" ht="12.75">
      <c r="B15" s="119" t="s">
        <v>219</v>
      </c>
      <c r="C15" s="120"/>
      <c r="D15" s="120"/>
      <c r="E15" s="120"/>
      <c r="F15" s="120"/>
      <c r="G15" s="121">
        <v>14284500</v>
      </c>
      <c r="H15" s="120"/>
      <c r="I15" s="120"/>
      <c r="J15" s="120"/>
      <c r="K15" s="46">
        <v>13977574</v>
      </c>
      <c r="L15" s="53">
        <f t="shared" si="0"/>
        <v>97.8513353635059</v>
      </c>
      <c r="M15" s="73"/>
      <c r="N15" s="9"/>
      <c r="O15" s="9"/>
      <c r="P15" s="9"/>
      <c r="Q15" s="9"/>
      <c r="R15" s="9"/>
      <c r="S15" s="9"/>
      <c r="T15" s="9"/>
      <c r="U15" s="9"/>
      <c r="V15" s="9"/>
      <c r="W15" s="9"/>
    </row>
    <row r="16" spans="2:23" s="44" customFormat="1" ht="12.75">
      <c r="B16" s="122" t="s">
        <v>199</v>
      </c>
      <c r="C16" s="120"/>
      <c r="D16" s="120"/>
      <c r="E16" s="120"/>
      <c r="F16" s="120"/>
      <c r="G16" s="123">
        <v>5900</v>
      </c>
      <c r="H16" s="120"/>
      <c r="I16" s="120"/>
      <c r="J16" s="120"/>
      <c r="K16" s="45">
        <v>0</v>
      </c>
      <c r="L16" s="54">
        <f t="shared" si="0"/>
        <v>0</v>
      </c>
      <c r="M16" s="73"/>
      <c r="N16" s="9"/>
      <c r="O16" s="9"/>
      <c r="P16" s="9"/>
      <c r="Q16" s="9"/>
      <c r="R16" s="9"/>
      <c r="S16" s="9"/>
      <c r="T16" s="9"/>
      <c r="U16" s="9"/>
      <c r="V16" s="9"/>
      <c r="W16" s="9"/>
    </row>
    <row r="17" spans="2:23" s="44" customFormat="1" ht="12.75">
      <c r="B17" s="119" t="s">
        <v>200</v>
      </c>
      <c r="C17" s="120"/>
      <c r="D17" s="120"/>
      <c r="E17" s="120"/>
      <c r="F17" s="120"/>
      <c r="G17" s="121">
        <v>5900</v>
      </c>
      <c r="H17" s="120"/>
      <c r="I17" s="120"/>
      <c r="J17" s="120"/>
      <c r="K17" s="46">
        <v>0</v>
      </c>
      <c r="L17" s="53">
        <f t="shared" si="0"/>
        <v>0</v>
      </c>
      <c r="M17" s="73"/>
      <c r="N17" s="9"/>
      <c r="O17" s="9"/>
      <c r="P17" s="9"/>
      <c r="Q17" s="9"/>
      <c r="R17" s="9"/>
      <c r="S17" s="9"/>
      <c r="T17" s="9"/>
      <c r="U17" s="9"/>
      <c r="V17" s="9"/>
      <c r="W17" s="9"/>
    </row>
    <row r="18" spans="2:23" s="44" customFormat="1" ht="12.75">
      <c r="B18" s="122" t="s">
        <v>201</v>
      </c>
      <c r="C18" s="120"/>
      <c r="D18" s="120"/>
      <c r="E18" s="120"/>
      <c r="F18" s="120"/>
      <c r="G18" s="123">
        <v>1014100</v>
      </c>
      <c r="H18" s="120"/>
      <c r="I18" s="120"/>
      <c r="J18" s="120"/>
      <c r="K18" s="45">
        <f>K19</f>
        <v>968129.29</v>
      </c>
      <c r="L18" s="54">
        <f t="shared" si="0"/>
        <v>95.46684646484567</v>
      </c>
      <c r="M18" s="73"/>
      <c r="N18" s="9"/>
      <c r="O18" s="9"/>
      <c r="P18" s="9"/>
      <c r="Q18" s="9"/>
      <c r="R18" s="9"/>
      <c r="S18" s="9"/>
      <c r="T18" s="9"/>
      <c r="U18" s="9"/>
      <c r="V18" s="9"/>
      <c r="W18" s="9"/>
    </row>
    <row r="19" spans="2:23" s="44" customFormat="1" ht="12.75">
      <c r="B19" s="119" t="s">
        <v>202</v>
      </c>
      <c r="C19" s="120"/>
      <c r="D19" s="120"/>
      <c r="E19" s="120"/>
      <c r="F19" s="120"/>
      <c r="G19" s="121">
        <v>1014100</v>
      </c>
      <c r="H19" s="120"/>
      <c r="I19" s="120"/>
      <c r="J19" s="120"/>
      <c r="K19" s="46">
        <v>968129.29</v>
      </c>
      <c r="L19" s="53">
        <f t="shared" si="0"/>
        <v>95.46684646484567</v>
      </c>
      <c r="M19" s="73"/>
      <c r="N19" s="9"/>
      <c r="O19" s="9"/>
      <c r="P19" s="9"/>
      <c r="Q19" s="9"/>
      <c r="R19" s="9"/>
      <c r="S19" s="9"/>
      <c r="T19" s="9"/>
      <c r="U19" s="9"/>
      <c r="V19" s="9"/>
      <c r="W19" s="9"/>
    </row>
    <row r="20" spans="2:23" s="44" customFormat="1" ht="12.75">
      <c r="B20" s="122" t="s">
        <v>203</v>
      </c>
      <c r="C20" s="120"/>
      <c r="D20" s="120"/>
      <c r="E20" s="120"/>
      <c r="F20" s="120"/>
      <c r="G20" s="123">
        <v>1110600</v>
      </c>
      <c r="H20" s="120"/>
      <c r="I20" s="120"/>
      <c r="J20" s="120"/>
      <c r="K20" s="45">
        <f>K21+K22+K23+K24</f>
        <v>1202867.96</v>
      </c>
      <c r="L20" s="54">
        <f t="shared" si="0"/>
        <v>108.3079380515037</v>
      </c>
      <c r="M20" s="73"/>
      <c r="N20" s="9"/>
      <c r="O20" s="9"/>
      <c r="P20" s="9"/>
      <c r="Q20" s="9"/>
      <c r="R20" s="9"/>
      <c r="S20" s="9"/>
      <c r="T20" s="9"/>
      <c r="U20" s="9"/>
      <c r="V20" s="9"/>
      <c r="W20" s="9"/>
    </row>
    <row r="21" spans="2:23" s="44" customFormat="1" ht="12.75">
      <c r="B21" s="119" t="s">
        <v>204</v>
      </c>
      <c r="C21" s="120"/>
      <c r="D21" s="120"/>
      <c r="E21" s="120"/>
      <c r="F21" s="120"/>
      <c r="G21" s="112">
        <v>1013400</v>
      </c>
      <c r="H21" s="111"/>
      <c r="I21" s="111"/>
      <c r="J21" s="111"/>
      <c r="K21" s="46">
        <v>1122519.45</v>
      </c>
      <c r="L21" s="53">
        <f t="shared" si="0"/>
        <v>110.7676583777383</v>
      </c>
      <c r="M21" s="73"/>
      <c r="N21" s="9"/>
      <c r="O21" s="9"/>
      <c r="P21" s="9"/>
      <c r="Q21" s="9"/>
      <c r="R21" s="9"/>
      <c r="S21" s="9"/>
      <c r="T21" s="9"/>
      <c r="U21" s="9"/>
      <c r="V21" s="9"/>
      <c r="W21" s="9"/>
    </row>
    <row r="22" spans="2:23" s="44" customFormat="1" ht="12.75">
      <c r="B22" s="119" t="s">
        <v>205</v>
      </c>
      <c r="C22" s="120"/>
      <c r="D22" s="120"/>
      <c r="E22" s="120"/>
      <c r="F22" s="120"/>
      <c r="G22" s="112">
        <v>18600</v>
      </c>
      <c r="H22" s="111"/>
      <c r="I22" s="111"/>
      <c r="J22" s="111"/>
      <c r="K22" s="46">
        <v>12825.77</v>
      </c>
      <c r="L22" s="53">
        <f t="shared" si="0"/>
        <v>68.95575268817204</v>
      </c>
      <c r="M22" s="73"/>
      <c r="N22" s="9"/>
      <c r="O22" s="9"/>
      <c r="P22" s="9"/>
      <c r="Q22" s="9"/>
      <c r="R22" s="9"/>
      <c r="S22" s="9"/>
      <c r="T22" s="9"/>
      <c r="U22" s="9"/>
      <c r="V22" s="9"/>
      <c r="W22" s="9"/>
    </row>
    <row r="23" spans="2:23" s="44" customFormat="1" ht="12.75">
      <c r="B23" s="119" t="s">
        <v>206</v>
      </c>
      <c r="C23" s="120"/>
      <c r="D23" s="120"/>
      <c r="E23" s="120"/>
      <c r="F23" s="120"/>
      <c r="G23" s="121">
        <v>10600</v>
      </c>
      <c r="H23" s="120"/>
      <c r="I23" s="120"/>
      <c r="J23" s="120"/>
      <c r="K23" s="46">
        <v>0</v>
      </c>
      <c r="L23" s="53">
        <f t="shared" si="0"/>
        <v>0</v>
      </c>
      <c r="M23" s="73"/>
      <c r="N23" s="9"/>
      <c r="O23" s="9"/>
      <c r="P23" s="9"/>
      <c r="Q23" s="9"/>
      <c r="R23" s="9"/>
      <c r="S23" s="9"/>
      <c r="T23" s="9"/>
      <c r="U23" s="9"/>
      <c r="V23" s="9"/>
      <c r="W23" s="9"/>
    </row>
    <row r="24" spans="2:23" s="44" customFormat="1" ht="12.75">
      <c r="B24" s="119" t="s">
        <v>207</v>
      </c>
      <c r="C24" s="120"/>
      <c r="D24" s="120"/>
      <c r="E24" s="120"/>
      <c r="F24" s="120"/>
      <c r="G24" s="121">
        <v>68000</v>
      </c>
      <c r="H24" s="120"/>
      <c r="I24" s="120"/>
      <c r="J24" s="120"/>
      <c r="K24" s="46">
        <v>67522.74</v>
      </c>
      <c r="L24" s="53">
        <f t="shared" si="0"/>
        <v>99.29814705882353</v>
      </c>
      <c r="M24" s="73"/>
      <c r="N24" s="9"/>
      <c r="O24" s="9"/>
      <c r="P24" s="9"/>
      <c r="Q24" s="9"/>
      <c r="R24" s="9"/>
      <c r="S24" s="9"/>
      <c r="T24" s="9"/>
      <c r="U24" s="9"/>
      <c r="V24" s="9"/>
      <c r="W24" s="9"/>
    </row>
    <row r="25" spans="2:13" ht="12.75">
      <c r="B25" s="113" t="s">
        <v>208</v>
      </c>
      <c r="C25" s="111"/>
      <c r="D25" s="111"/>
      <c r="E25" s="111"/>
      <c r="F25" s="111"/>
      <c r="G25" s="114">
        <v>0</v>
      </c>
      <c r="H25" s="111"/>
      <c r="I25" s="111"/>
      <c r="J25" s="111"/>
      <c r="K25" s="38">
        <v>135385.88</v>
      </c>
      <c r="L25" s="51"/>
      <c r="M25" s="73"/>
    </row>
    <row r="26" spans="2:13" ht="12.75">
      <c r="B26" s="110" t="s">
        <v>209</v>
      </c>
      <c r="C26" s="111"/>
      <c r="D26" s="111"/>
      <c r="E26" s="111"/>
      <c r="F26" s="111"/>
      <c r="G26" s="112">
        <v>0</v>
      </c>
      <c r="H26" s="111"/>
      <c r="I26" s="111"/>
      <c r="J26" s="111"/>
      <c r="K26" s="40">
        <v>135385.88</v>
      </c>
      <c r="L26" s="52"/>
      <c r="M26" s="73"/>
    </row>
    <row r="27" spans="2:13" ht="12.75">
      <c r="B27" s="113" t="s">
        <v>216</v>
      </c>
      <c r="C27" s="111"/>
      <c r="D27" s="111"/>
      <c r="E27" s="111"/>
      <c r="F27" s="111"/>
      <c r="G27" s="114">
        <v>1300</v>
      </c>
      <c r="H27" s="111"/>
      <c r="I27" s="111"/>
      <c r="J27" s="111"/>
      <c r="K27" s="38">
        <v>0</v>
      </c>
      <c r="L27" s="51">
        <f t="shared" si="0"/>
        <v>0</v>
      </c>
      <c r="M27" s="74"/>
    </row>
    <row r="28" spans="2:12" ht="12.75">
      <c r="B28" s="110" t="s">
        <v>217</v>
      </c>
      <c r="C28" s="111"/>
      <c r="D28" s="111"/>
      <c r="E28" s="111"/>
      <c r="F28" s="111"/>
      <c r="G28" s="112">
        <v>1300</v>
      </c>
      <c r="H28" s="111"/>
      <c r="I28" s="111"/>
      <c r="J28" s="111"/>
      <c r="K28" s="38">
        <v>0</v>
      </c>
      <c r="L28" s="51">
        <f t="shared" si="0"/>
        <v>0</v>
      </c>
    </row>
  </sheetData>
  <sheetProtection/>
  <mergeCells count="40">
    <mergeCell ref="B26:F26"/>
    <mergeCell ref="G26:J26"/>
    <mergeCell ref="G15:J15"/>
    <mergeCell ref="B16:F16"/>
    <mergeCell ref="G16:J16"/>
    <mergeCell ref="B13:F13"/>
    <mergeCell ref="G13:J13"/>
    <mergeCell ref="B21:F21"/>
    <mergeCell ref="G21:J21"/>
    <mergeCell ref="G19:J19"/>
    <mergeCell ref="B4:D4"/>
    <mergeCell ref="G11:J11"/>
    <mergeCell ref="B25:F25"/>
    <mergeCell ref="G25:J25"/>
    <mergeCell ref="G22:J22"/>
    <mergeCell ref="B17:F17"/>
    <mergeCell ref="G17:J17"/>
    <mergeCell ref="B18:F18"/>
    <mergeCell ref="G18:J18"/>
    <mergeCell ref="B19:F19"/>
    <mergeCell ref="G24:J24"/>
    <mergeCell ref="B2:F3"/>
    <mergeCell ref="B7:D7"/>
    <mergeCell ref="B11:F11"/>
    <mergeCell ref="B20:F20"/>
    <mergeCell ref="G20:J20"/>
    <mergeCell ref="B14:F14"/>
    <mergeCell ref="G14:J14"/>
    <mergeCell ref="B15:F15"/>
    <mergeCell ref="B22:F22"/>
    <mergeCell ref="G12:J12"/>
    <mergeCell ref="B12:E12"/>
    <mergeCell ref="D8:K9"/>
    <mergeCell ref="B27:F27"/>
    <mergeCell ref="B28:F28"/>
    <mergeCell ref="G27:J27"/>
    <mergeCell ref="G28:J28"/>
    <mergeCell ref="B23:F23"/>
    <mergeCell ref="G23:J23"/>
    <mergeCell ref="B24:F24"/>
  </mergeCells>
  <printOptions/>
  <pageMargins left="0" right="0" top="0" bottom="0.39375000000000004" header="0" footer="0"/>
  <pageSetup horizontalDpi="600" verticalDpi="600" orientation="landscape" paperSize="9" r:id="rId1"/>
  <headerFooter alignWithMargins="0">
    <oddFooter xml:space="preserve">&amp;L&amp;"Arial"&amp;8 Lista: LCW147TREW &amp;C&amp;"Arial"&amp;8 Stranica 
&amp;B&amp;P&amp;B &amp;R&amp;"Arial"&amp;8 * OBRADA LC * </oddFooter>
  </headerFooter>
  <ignoredErrors>
    <ignoredError sqref="G14 K14 L14:L28 K18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B2:R219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T8" sqref="T8"/>
    </sheetView>
  </sheetViews>
  <sheetFormatPr defaultColWidth="9.140625" defaultRowHeight="12.75"/>
  <cols>
    <col min="1" max="1" width="1.28515625" style="0" customWidth="1"/>
    <col min="2" max="2" width="11.57421875" style="0" customWidth="1"/>
    <col min="3" max="3" width="14.28125" style="0" customWidth="1"/>
    <col min="4" max="4" width="6.28125" style="0" customWidth="1"/>
    <col min="5" max="5" width="4.00390625" style="0" customWidth="1"/>
    <col min="6" max="6" width="4.8515625" style="0" customWidth="1"/>
    <col min="7" max="7" width="5.28125" style="0" customWidth="1"/>
    <col min="8" max="8" width="2.00390625" style="0" customWidth="1"/>
    <col min="9" max="9" width="13.140625" style="0" customWidth="1"/>
    <col min="10" max="10" width="0.13671875" style="0" customWidth="1"/>
    <col min="11" max="11" width="7.00390625" style="0" customWidth="1"/>
    <col min="12" max="12" width="0.85546875" style="0" customWidth="1"/>
    <col min="13" max="13" width="5.00390625" style="0" customWidth="1"/>
    <col min="14" max="14" width="0.9921875" style="0" customWidth="1"/>
    <col min="15" max="15" width="12.421875" style="0" customWidth="1"/>
    <col min="16" max="16" width="11.7109375" style="0" bestFit="1" customWidth="1"/>
    <col min="18" max="18" width="10.140625" style="0" hidden="1" customWidth="1"/>
  </cols>
  <sheetData>
    <row r="1" ht="7.5" customHeight="1"/>
    <row r="2" spans="2:7" ht="12.75">
      <c r="B2" s="79" t="s">
        <v>0</v>
      </c>
      <c r="C2" s="80"/>
      <c r="D2" s="80"/>
      <c r="E2" s="80"/>
      <c r="F2" s="80"/>
      <c r="G2" s="80"/>
    </row>
    <row r="3" spans="2:13" ht="12.75">
      <c r="B3" s="80"/>
      <c r="C3" s="80"/>
      <c r="D3" s="80"/>
      <c r="E3" s="80"/>
      <c r="F3" s="80"/>
      <c r="G3" s="80"/>
      <c r="J3" s="81"/>
      <c r="K3" s="80"/>
      <c r="M3" s="137"/>
    </row>
    <row r="4" spans="2:13" ht="12.75">
      <c r="B4" s="79" t="s">
        <v>2</v>
      </c>
      <c r="C4" s="80"/>
      <c r="D4" s="80"/>
      <c r="E4" s="80"/>
      <c r="J4" s="80"/>
      <c r="K4" s="80"/>
      <c r="M4" s="80"/>
    </row>
    <row r="5" spans="2:5" ht="12.75">
      <c r="B5" s="80"/>
      <c r="C5" s="80"/>
      <c r="D5" s="80"/>
      <c r="E5" s="80"/>
    </row>
    <row r="6" spans="2:4" ht="13.5" customHeight="1">
      <c r="B6" s="79" t="s">
        <v>3</v>
      </c>
      <c r="C6" s="80"/>
      <c r="D6" s="80"/>
    </row>
    <row r="7" ht="10.5" customHeight="1"/>
    <row r="8" spans="4:13" ht="38.25" customHeight="1">
      <c r="D8" s="144" t="s">
        <v>256</v>
      </c>
      <c r="E8" s="144"/>
      <c r="F8" s="144"/>
      <c r="G8" s="144"/>
      <c r="H8" s="144"/>
      <c r="I8" s="144"/>
      <c r="J8" s="144"/>
      <c r="K8" s="144"/>
      <c r="L8" s="144"/>
      <c r="M8" s="144"/>
    </row>
    <row r="9" spans="4:14" ht="33.75" customHeight="1" thickBot="1">
      <c r="D9" s="145" t="s">
        <v>257</v>
      </c>
      <c r="E9" s="145"/>
      <c r="F9" s="145"/>
      <c r="G9" s="145"/>
      <c r="H9" s="145"/>
      <c r="I9" s="145"/>
      <c r="J9" s="145"/>
      <c r="K9" s="145"/>
      <c r="L9" s="145"/>
      <c r="M9" s="145"/>
      <c r="N9" s="145"/>
    </row>
    <row r="10" spans="2:15" ht="24" customHeight="1" thickBot="1" thickTop="1">
      <c r="B10" s="77" t="s">
        <v>265</v>
      </c>
      <c r="C10" s="77"/>
      <c r="D10" s="77"/>
      <c r="E10" s="77"/>
      <c r="F10" s="77"/>
      <c r="G10" s="77"/>
      <c r="H10" s="77"/>
      <c r="I10" s="3" t="s">
        <v>260</v>
      </c>
      <c r="J10" s="1"/>
      <c r="K10" s="77" t="s">
        <v>223</v>
      </c>
      <c r="L10" s="77"/>
      <c r="M10" s="77"/>
      <c r="N10" s="77" t="s">
        <v>261</v>
      </c>
      <c r="O10" s="77"/>
    </row>
    <row r="11" spans="2:15" ht="14.25" customHeight="1" thickBot="1" thickTop="1">
      <c r="B11" s="77" t="s">
        <v>5</v>
      </c>
      <c r="C11" s="77"/>
      <c r="D11" s="77"/>
      <c r="E11" s="77"/>
      <c r="F11" s="77"/>
      <c r="G11" s="77"/>
      <c r="H11" s="77"/>
      <c r="I11" s="1" t="s">
        <v>6</v>
      </c>
      <c r="J11" s="1"/>
      <c r="K11" s="77" t="s">
        <v>7</v>
      </c>
      <c r="L11" s="77"/>
      <c r="M11" s="77"/>
      <c r="N11" s="77" t="s">
        <v>8</v>
      </c>
      <c r="O11" s="77"/>
    </row>
    <row r="12" spans="2:15" ht="19.5" customHeight="1" thickTop="1">
      <c r="B12" s="4"/>
      <c r="C12" s="138" t="s">
        <v>267</v>
      </c>
      <c r="D12" s="138"/>
      <c r="E12" s="138"/>
      <c r="F12" s="138"/>
      <c r="G12" s="138"/>
      <c r="H12" s="138"/>
      <c r="I12" s="5">
        <f>I13</f>
        <v>16416400</v>
      </c>
      <c r="J12" s="55"/>
      <c r="K12" s="136">
        <f>K13</f>
        <v>16251934.840000004</v>
      </c>
      <c r="L12" s="136"/>
      <c r="M12" s="136"/>
      <c r="N12" s="136">
        <f>(K12/I12)*100</f>
        <v>98.99816549304357</v>
      </c>
      <c r="O12" s="136"/>
    </row>
    <row r="13" spans="2:15" ht="26.25" customHeight="1">
      <c r="B13" s="56" t="s">
        <v>251</v>
      </c>
      <c r="C13" s="139" t="s">
        <v>252</v>
      </c>
      <c r="D13" s="139"/>
      <c r="E13" s="139"/>
      <c r="F13" s="139"/>
      <c r="G13" s="139"/>
      <c r="H13" s="139"/>
      <c r="I13" s="57">
        <f>I14</f>
        <v>16416400</v>
      </c>
      <c r="J13" s="57"/>
      <c r="K13" s="134">
        <f>K14</f>
        <v>16251934.840000004</v>
      </c>
      <c r="L13" s="134"/>
      <c r="M13" s="134"/>
      <c r="N13" s="134">
        <f aca="true" t="shared" si="0" ref="N13:N75">(K13/I13)*100</f>
        <v>98.99816549304357</v>
      </c>
      <c r="O13" s="134"/>
    </row>
    <row r="14" spans="2:15" ht="22.5">
      <c r="B14" s="58" t="s">
        <v>253</v>
      </c>
      <c r="C14" s="140" t="s">
        <v>254</v>
      </c>
      <c r="D14" s="140"/>
      <c r="E14" s="140"/>
      <c r="F14" s="140"/>
      <c r="G14" s="140"/>
      <c r="H14" s="140"/>
      <c r="I14" s="59">
        <f>I15</f>
        <v>16416400</v>
      </c>
      <c r="J14" s="59"/>
      <c r="K14" s="135">
        <f>K15</f>
        <v>16251934.840000004</v>
      </c>
      <c r="L14" s="135"/>
      <c r="M14" s="135"/>
      <c r="N14" s="135">
        <f t="shared" si="0"/>
        <v>98.99816549304357</v>
      </c>
      <c r="O14" s="135"/>
    </row>
    <row r="15" spans="2:15" ht="33.75">
      <c r="B15" s="58" t="s">
        <v>255</v>
      </c>
      <c r="C15" s="140" t="s">
        <v>0</v>
      </c>
      <c r="D15" s="140"/>
      <c r="E15" s="140"/>
      <c r="F15" s="140"/>
      <c r="G15" s="140"/>
      <c r="H15" s="140"/>
      <c r="I15" s="59">
        <f>I16+I19+I23+I25+I28+I32+I34+I36+I38</f>
        <v>16416400</v>
      </c>
      <c r="J15" s="59"/>
      <c r="K15" s="135">
        <f>K16+K19+K23+K25++K28+K32+K34+K36+K38</f>
        <v>16251934.840000004</v>
      </c>
      <c r="L15" s="135"/>
      <c r="M15" s="135"/>
      <c r="N15" s="135">
        <f t="shared" si="0"/>
        <v>98.99816549304357</v>
      </c>
      <c r="O15" s="135"/>
    </row>
    <row r="16" spans="2:15" ht="24.75" customHeight="1">
      <c r="B16" s="60" t="s">
        <v>258</v>
      </c>
      <c r="C16" s="141" t="s">
        <v>244</v>
      </c>
      <c r="D16" s="141"/>
      <c r="E16" s="141"/>
      <c r="F16" s="141"/>
      <c r="G16" s="141"/>
      <c r="H16" s="141"/>
      <c r="I16" s="61">
        <f>SUM(I17:I18)</f>
        <v>14284500</v>
      </c>
      <c r="J16" s="61"/>
      <c r="K16" s="127">
        <f>SUM(K17:M18)</f>
        <v>13965681.110000001</v>
      </c>
      <c r="L16" s="127"/>
      <c r="M16" s="127"/>
      <c r="N16" s="127">
        <f t="shared" si="0"/>
        <v>97.76807805663482</v>
      </c>
      <c r="O16" s="127"/>
    </row>
    <row r="17" spans="2:15" ht="24.75" customHeight="1">
      <c r="B17" s="66">
        <v>6711</v>
      </c>
      <c r="C17" s="130" t="s">
        <v>71</v>
      </c>
      <c r="D17" s="130"/>
      <c r="E17" s="130"/>
      <c r="F17" s="130"/>
      <c r="G17" s="130"/>
      <c r="H17" s="130"/>
      <c r="I17" s="63">
        <v>13418600</v>
      </c>
      <c r="J17" s="63"/>
      <c r="K17" s="128">
        <v>13123847.47</v>
      </c>
      <c r="L17" s="128"/>
      <c r="M17" s="128"/>
      <c r="N17" s="128">
        <f>(K17/I17)*100</f>
        <v>97.80340326114498</v>
      </c>
      <c r="O17" s="128"/>
    </row>
    <row r="18" spans="2:15" ht="36.75" customHeight="1">
      <c r="B18" s="66">
        <v>6712</v>
      </c>
      <c r="C18" s="130" t="s">
        <v>72</v>
      </c>
      <c r="D18" s="130"/>
      <c r="E18" s="130"/>
      <c r="F18" s="130"/>
      <c r="G18" s="130"/>
      <c r="H18" s="130"/>
      <c r="I18" s="63">
        <v>865900</v>
      </c>
      <c r="J18" s="63"/>
      <c r="K18" s="128">
        <v>841833.64</v>
      </c>
      <c r="L18" s="128"/>
      <c r="M18" s="128"/>
      <c r="N18" s="128">
        <f t="shared" si="0"/>
        <v>97.22065365515648</v>
      </c>
      <c r="O18" s="128"/>
    </row>
    <row r="19" spans="2:15" ht="24.75" customHeight="1">
      <c r="B19" s="60" t="s">
        <v>224</v>
      </c>
      <c r="C19" s="141" t="s">
        <v>225</v>
      </c>
      <c r="D19" s="141"/>
      <c r="E19" s="141"/>
      <c r="F19" s="141"/>
      <c r="G19" s="141"/>
      <c r="H19" s="141"/>
      <c r="I19" s="61">
        <v>5900</v>
      </c>
      <c r="J19" s="61"/>
      <c r="K19" s="127">
        <v>11567.96</v>
      </c>
      <c r="L19" s="127"/>
      <c r="M19" s="127"/>
      <c r="N19" s="127">
        <f t="shared" si="0"/>
        <v>196.0671186440678</v>
      </c>
      <c r="O19" s="127"/>
    </row>
    <row r="20" spans="2:15" ht="24.75" customHeight="1">
      <c r="B20" s="62" t="s">
        <v>47</v>
      </c>
      <c r="C20" s="130" t="s">
        <v>48</v>
      </c>
      <c r="D20" s="130"/>
      <c r="E20" s="130"/>
      <c r="F20" s="130"/>
      <c r="G20" s="130"/>
      <c r="H20" s="130"/>
      <c r="I20" s="63">
        <v>100</v>
      </c>
      <c r="J20" s="63"/>
      <c r="K20" s="128">
        <v>6.97</v>
      </c>
      <c r="L20" s="128"/>
      <c r="M20" s="128"/>
      <c r="N20" s="128">
        <f t="shared" si="0"/>
        <v>6.97</v>
      </c>
      <c r="O20" s="128"/>
    </row>
    <row r="21" spans="2:15" ht="24.75" customHeight="1">
      <c r="B21" s="62" t="s">
        <v>49</v>
      </c>
      <c r="C21" s="130" t="s">
        <v>50</v>
      </c>
      <c r="D21" s="130"/>
      <c r="E21" s="130"/>
      <c r="F21" s="130"/>
      <c r="G21" s="130"/>
      <c r="H21" s="130"/>
      <c r="I21" s="63">
        <v>100</v>
      </c>
      <c r="J21" s="63"/>
      <c r="K21" s="128">
        <v>1.39</v>
      </c>
      <c r="L21" s="128"/>
      <c r="M21" s="128"/>
      <c r="N21" s="128">
        <f t="shared" si="0"/>
        <v>1.39</v>
      </c>
      <c r="O21" s="128"/>
    </row>
    <row r="22" spans="2:15" ht="24.75" customHeight="1">
      <c r="B22" s="62" t="s">
        <v>51</v>
      </c>
      <c r="C22" s="130" t="s">
        <v>52</v>
      </c>
      <c r="D22" s="130"/>
      <c r="E22" s="130"/>
      <c r="F22" s="130"/>
      <c r="G22" s="130"/>
      <c r="H22" s="130"/>
      <c r="I22" s="63">
        <v>5700</v>
      </c>
      <c r="J22" s="63"/>
      <c r="K22" s="128">
        <v>11559.6</v>
      </c>
      <c r="L22" s="128"/>
      <c r="M22" s="128"/>
      <c r="N22" s="128">
        <f t="shared" si="0"/>
        <v>202.8</v>
      </c>
      <c r="O22" s="128"/>
    </row>
    <row r="23" spans="2:15" ht="24.75" customHeight="1">
      <c r="B23" s="60" t="s">
        <v>226</v>
      </c>
      <c r="C23" s="141" t="s">
        <v>227</v>
      </c>
      <c r="D23" s="141"/>
      <c r="E23" s="141"/>
      <c r="F23" s="141"/>
      <c r="G23" s="141"/>
      <c r="H23" s="141"/>
      <c r="I23" s="61">
        <v>1014100</v>
      </c>
      <c r="J23" s="61"/>
      <c r="K23" s="127">
        <v>984189.32</v>
      </c>
      <c r="L23" s="127"/>
      <c r="M23" s="127"/>
      <c r="N23" s="127">
        <f t="shared" si="0"/>
        <v>97.0505196726161</v>
      </c>
      <c r="O23" s="127"/>
    </row>
    <row r="24" spans="2:15" ht="24.75" customHeight="1">
      <c r="B24" s="62" t="s">
        <v>57</v>
      </c>
      <c r="C24" s="130" t="s">
        <v>58</v>
      </c>
      <c r="D24" s="131"/>
      <c r="E24" s="131"/>
      <c r="F24" s="131"/>
      <c r="G24" s="130"/>
      <c r="H24" s="131"/>
      <c r="I24" s="63">
        <v>1014100</v>
      </c>
      <c r="J24" s="41"/>
      <c r="K24" s="128">
        <v>984189.32</v>
      </c>
      <c r="L24" s="131"/>
      <c r="M24" s="131"/>
      <c r="N24" s="128">
        <f t="shared" si="0"/>
        <v>97.0505196726161</v>
      </c>
      <c r="O24" s="131"/>
    </row>
    <row r="25" spans="2:15" ht="24.75" customHeight="1">
      <c r="B25" s="60" t="s">
        <v>229</v>
      </c>
      <c r="C25" s="141" t="s">
        <v>230</v>
      </c>
      <c r="D25" s="141"/>
      <c r="E25" s="141"/>
      <c r="F25" s="141"/>
      <c r="G25" s="141"/>
      <c r="H25" s="141"/>
      <c r="I25" s="61">
        <v>1013400</v>
      </c>
      <c r="J25" s="61"/>
      <c r="K25" s="127">
        <v>1052063.82</v>
      </c>
      <c r="L25" s="127"/>
      <c r="M25" s="127"/>
      <c r="N25" s="127">
        <f t="shared" si="0"/>
        <v>103.81525754884548</v>
      </c>
      <c r="O25" s="127"/>
    </row>
    <row r="26" spans="2:15" ht="32.25" customHeight="1">
      <c r="B26" s="62" t="s">
        <v>33</v>
      </c>
      <c r="C26" s="130" t="s">
        <v>34</v>
      </c>
      <c r="D26" s="131"/>
      <c r="E26" s="131"/>
      <c r="F26" s="131"/>
      <c r="G26" s="130"/>
      <c r="H26" s="131"/>
      <c r="I26" s="63">
        <v>615500</v>
      </c>
      <c r="J26" s="41"/>
      <c r="K26" s="128">
        <v>565646.63</v>
      </c>
      <c r="L26" s="131"/>
      <c r="M26" s="131"/>
      <c r="N26" s="128">
        <f t="shared" si="0"/>
        <v>91.90034606011372</v>
      </c>
      <c r="O26" s="131"/>
    </row>
    <row r="27" spans="2:15" ht="36" customHeight="1">
      <c r="B27" s="62" t="s">
        <v>35</v>
      </c>
      <c r="C27" s="130" t="s">
        <v>36</v>
      </c>
      <c r="D27" s="131"/>
      <c r="E27" s="131"/>
      <c r="F27" s="131"/>
      <c r="G27" s="130"/>
      <c r="H27" s="131"/>
      <c r="I27" s="63">
        <v>397900</v>
      </c>
      <c r="J27" s="41"/>
      <c r="K27" s="128">
        <v>486417.19</v>
      </c>
      <c r="L27" s="131"/>
      <c r="M27" s="131"/>
      <c r="N27" s="128">
        <f t="shared" si="0"/>
        <v>122.246089469716</v>
      </c>
      <c r="O27" s="131"/>
    </row>
    <row r="28" spans="2:15" ht="24.75" customHeight="1">
      <c r="B28" s="60" t="s">
        <v>231</v>
      </c>
      <c r="C28" s="141" t="s">
        <v>232</v>
      </c>
      <c r="D28" s="141"/>
      <c r="E28" s="141"/>
      <c r="F28" s="141"/>
      <c r="G28" s="141"/>
      <c r="H28" s="141"/>
      <c r="I28" s="61">
        <v>18600</v>
      </c>
      <c r="J28" s="61"/>
      <c r="K28" s="127">
        <v>9879</v>
      </c>
      <c r="L28" s="127"/>
      <c r="M28" s="127"/>
      <c r="N28" s="127">
        <f t="shared" si="0"/>
        <v>53.11290322580645</v>
      </c>
      <c r="O28" s="127"/>
    </row>
    <row r="29" spans="2:15" ht="24.75" customHeight="1">
      <c r="B29" s="62" t="s">
        <v>27</v>
      </c>
      <c r="C29" s="130" t="s">
        <v>28</v>
      </c>
      <c r="D29" s="131"/>
      <c r="E29" s="131"/>
      <c r="F29" s="131"/>
      <c r="G29" s="130"/>
      <c r="H29" s="131"/>
      <c r="I29" s="63">
        <v>2700</v>
      </c>
      <c r="J29" s="41"/>
      <c r="K29" s="128">
        <v>9879</v>
      </c>
      <c r="L29" s="131"/>
      <c r="M29" s="131"/>
      <c r="N29" s="128">
        <f t="shared" si="0"/>
        <v>365.8888888888889</v>
      </c>
      <c r="O29" s="131"/>
    </row>
    <row r="30" spans="2:15" ht="24.75" customHeight="1">
      <c r="B30" s="62" t="s">
        <v>29</v>
      </c>
      <c r="C30" s="130" t="s">
        <v>30</v>
      </c>
      <c r="D30" s="131"/>
      <c r="E30" s="131"/>
      <c r="F30" s="131"/>
      <c r="G30" s="130"/>
      <c r="H30" s="131"/>
      <c r="I30" s="63">
        <v>6600</v>
      </c>
      <c r="J30" s="41"/>
      <c r="K30" s="128">
        <v>0</v>
      </c>
      <c r="L30" s="131"/>
      <c r="M30" s="131"/>
      <c r="N30" s="128">
        <f t="shared" si="0"/>
        <v>0</v>
      </c>
      <c r="O30" s="131"/>
    </row>
    <row r="31" spans="2:15" ht="24.75" customHeight="1">
      <c r="B31" s="62" t="s">
        <v>228</v>
      </c>
      <c r="C31" s="130" t="s">
        <v>75</v>
      </c>
      <c r="D31" s="131"/>
      <c r="E31" s="131"/>
      <c r="F31" s="131"/>
      <c r="G31" s="130"/>
      <c r="H31" s="131"/>
      <c r="I31" s="63">
        <v>9300</v>
      </c>
      <c r="J31" s="41"/>
      <c r="K31" s="128">
        <v>0</v>
      </c>
      <c r="L31" s="131"/>
      <c r="M31" s="131"/>
      <c r="N31" s="128">
        <f t="shared" si="0"/>
        <v>0</v>
      </c>
      <c r="O31" s="131"/>
    </row>
    <row r="32" spans="2:15" ht="24.75" customHeight="1">
      <c r="B32" s="60" t="s">
        <v>233</v>
      </c>
      <c r="C32" s="141" t="s">
        <v>234</v>
      </c>
      <c r="D32" s="141"/>
      <c r="E32" s="141"/>
      <c r="F32" s="141"/>
      <c r="G32" s="141"/>
      <c r="H32" s="141"/>
      <c r="I32" s="61">
        <v>10600</v>
      </c>
      <c r="J32" s="61"/>
      <c r="K32" s="127">
        <v>14616</v>
      </c>
      <c r="L32" s="127"/>
      <c r="M32" s="127"/>
      <c r="N32" s="127">
        <f t="shared" si="0"/>
        <v>137.8867924528302</v>
      </c>
      <c r="O32" s="127"/>
    </row>
    <row r="33" spans="2:15" ht="24.75" customHeight="1">
      <c r="B33" s="62" t="s">
        <v>39</v>
      </c>
      <c r="C33" s="130" t="s">
        <v>40</v>
      </c>
      <c r="D33" s="131"/>
      <c r="E33" s="131"/>
      <c r="F33" s="131"/>
      <c r="G33" s="130"/>
      <c r="H33" s="131"/>
      <c r="I33" s="63">
        <v>10600</v>
      </c>
      <c r="J33" s="41"/>
      <c r="K33" s="128">
        <v>14616</v>
      </c>
      <c r="L33" s="131"/>
      <c r="M33" s="131"/>
      <c r="N33" s="128">
        <f t="shared" si="0"/>
        <v>137.8867924528302</v>
      </c>
      <c r="O33" s="131"/>
    </row>
    <row r="34" spans="2:15" ht="24.75" customHeight="1">
      <c r="B34" s="60" t="s">
        <v>235</v>
      </c>
      <c r="C34" s="141" t="s">
        <v>236</v>
      </c>
      <c r="D34" s="141"/>
      <c r="E34" s="141"/>
      <c r="F34" s="141"/>
      <c r="G34" s="141"/>
      <c r="H34" s="141"/>
      <c r="I34" s="61">
        <v>68000</v>
      </c>
      <c r="J34" s="61"/>
      <c r="K34" s="127">
        <v>78306.46</v>
      </c>
      <c r="L34" s="127"/>
      <c r="M34" s="127"/>
      <c r="N34" s="127">
        <f t="shared" si="0"/>
        <v>115.15655882352942</v>
      </c>
      <c r="O34" s="127"/>
    </row>
    <row r="35" spans="2:15" ht="24.75" customHeight="1">
      <c r="B35" s="62" t="s">
        <v>41</v>
      </c>
      <c r="C35" s="130" t="s">
        <v>42</v>
      </c>
      <c r="D35" s="131"/>
      <c r="E35" s="131"/>
      <c r="F35" s="131"/>
      <c r="G35" s="130"/>
      <c r="H35" s="131"/>
      <c r="I35" s="63">
        <v>68000</v>
      </c>
      <c r="J35" s="41"/>
      <c r="K35" s="128">
        <v>78306.46</v>
      </c>
      <c r="L35" s="131"/>
      <c r="M35" s="131"/>
      <c r="N35" s="128">
        <f t="shared" si="0"/>
        <v>115.15655882352942</v>
      </c>
      <c r="O35" s="131"/>
    </row>
    <row r="36" spans="2:15" ht="24.75" customHeight="1">
      <c r="B36" s="60" t="s">
        <v>237</v>
      </c>
      <c r="C36" s="141" t="s">
        <v>238</v>
      </c>
      <c r="D36" s="141"/>
      <c r="E36" s="141"/>
      <c r="F36" s="141"/>
      <c r="G36" s="141"/>
      <c r="H36" s="141"/>
      <c r="I36" s="61">
        <v>0</v>
      </c>
      <c r="J36" s="61"/>
      <c r="K36" s="127">
        <v>135385.88</v>
      </c>
      <c r="L36" s="127"/>
      <c r="M36" s="127"/>
      <c r="N36" s="127"/>
      <c r="O36" s="127"/>
    </row>
    <row r="37" spans="2:15" ht="24.75" customHeight="1">
      <c r="B37" s="62" t="s">
        <v>63</v>
      </c>
      <c r="C37" s="130" t="s">
        <v>64</v>
      </c>
      <c r="D37" s="131"/>
      <c r="E37" s="131"/>
      <c r="F37" s="131"/>
      <c r="G37" s="130"/>
      <c r="H37" s="131"/>
      <c r="I37" s="63">
        <v>0</v>
      </c>
      <c r="J37" s="41"/>
      <c r="K37" s="128">
        <v>135385.88</v>
      </c>
      <c r="L37" s="131"/>
      <c r="M37" s="131"/>
      <c r="N37" s="128"/>
      <c r="O37" s="131"/>
    </row>
    <row r="38" spans="2:15" ht="24.75" customHeight="1">
      <c r="B38" s="60" t="s">
        <v>239</v>
      </c>
      <c r="C38" s="141" t="s">
        <v>240</v>
      </c>
      <c r="D38" s="141"/>
      <c r="E38" s="141"/>
      <c r="F38" s="141"/>
      <c r="G38" s="141"/>
      <c r="H38" s="141"/>
      <c r="I38" s="61">
        <v>1300</v>
      </c>
      <c r="J38" s="61"/>
      <c r="K38" s="127">
        <v>245.29</v>
      </c>
      <c r="L38" s="127"/>
      <c r="M38" s="127"/>
      <c r="N38" s="127">
        <f t="shared" si="0"/>
        <v>18.86846153846154</v>
      </c>
      <c r="O38" s="127"/>
    </row>
    <row r="39" spans="2:15" ht="24.75" customHeight="1">
      <c r="B39" s="62" t="s">
        <v>69</v>
      </c>
      <c r="C39" s="130" t="s">
        <v>70</v>
      </c>
      <c r="D39" s="131"/>
      <c r="E39" s="131"/>
      <c r="F39" s="131"/>
      <c r="G39" s="130"/>
      <c r="H39" s="131"/>
      <c r="I39" s="63">
        <v>1300</v>
      </c>
      <c r="J39" s="41"/>
      <c r="K39" s="128">
        <v>245.29</v>
      </c>
      <c r="L39" s="131"/>
      <c r="M39" s="131"/>
      <c r="N39" s="128">
        <f t="shared" si="0"/>
        <v>18.86846153846154</v>
      </c>
      <c r="O39" s="131"/>
    </row>
    <row r="40" spans="2:15" ht="19.5" customHeight="1">
      <c r="B40" s="4"/>
      <c r="C40" s="84" t="s">
        <v>268</v>
      </c>
      <c r="D40" s="80"/>
      <c r="E40" s="80"/>
      <c r="F40" s="80"/>
      <c r="G40" s="84"/>
      <c r="H40" s="80"/>
      <c r="I40" s="5">
        <v>16416400</v>
      </c>
      <c r="K40" s="142">
        <f>K41</f>
        <v>16283957.13</v>
      </c>
      <c r="L40" s="80"/>
      <c r="M40" s="80"/>
      <c r="N40" s="142">
        <f t="shared" si="0"/>
        <v>99.19322829609416</v>
      </c>
      <c r="O40" s="80"/>
    </row>
    <row r="41" spans="2:15" ht="26.25" customHeight="1">
      <c r="B41" s="56" t="s">
        <v>251</v>
      </c>
      <c r="C41" s="139" t="s">
        <v>252</v>
      </c>
      <c r="D41" s="139"/>
      <c r="E41" s="139"/>
      <c r="F41" s="139"/>
      <c r="G41" s="139"/>
      <c r="H41" s="139"/>
      <c r="I41" s="57">
        <v>16416400</v>
      </c>
      <c r="J41" s="57"/>
      <c r="K41" s="134">
        <f>K42</f>
        <v>16283957.13</v>
      </c>
      <c r="L41" s="134"/>
      <c r="M41" s="134"/>
      <c r="N41" s="134">
        <f t="shared" si="0"/>
        <v>99.19322829609416</v>
      </c>
      <c r="O41" s="134"/>
    </row>
    <row r="42" spans="2:15" ht="22.5">
      <c r="B42" s="58" t="s">
        <v>253</v>
      </c>
      <c r="C42" s="140" t="s">
        <v>254</v>
      </c>
      <c r="D42" s="140"/>
      <c r="E42" s="140"/>
      <c r="F42" s="140"/>
      <c r="G42" s="140"/>
      <c r="H42" s="140"/>
      <c r="I42" s="59">
        <v>16416400</v>
      </c>
      <c r="J42" s="59"/>
      <c r="K42" s="135">
        <f>K43</f>
        <v>16283957.13</v>
      </c>
      <c r="L42" s="135"/>
      <c r="M42" s="135"/>
      <c r="N42" s="135">
        <f t="shared" si="0"/>
        <v>99.19322829609416</v>
      </c>
      <c r="O42" s="135"/>
    </row>
    <row r="43" spans="2:15" ht="33.75">
      <c r="B43" s="58" t="s">
        <v>255</v>
      </c>
      <c r="C43" s="140" t="s">
        <v>0</v>
      </c>
      <c r="D43" s="140"/>
      <c r="E43" s="140"/>
      <c r="F43" s="140"/>
      <c r="G43" s="140"/>
      <c r="H43" s="140"/>
      <c r="I43" s="59">
        <v>16416400</v>
      </c>
      <c r="J43" s="59"/>
      <c r="K43" s="135">
        <v>16283957.13</v>
      </c>
      <c r="L43" s="135"/>
      <c r="M43" s="135"/>
      <c r="N43" s="135">
        <f t="shared" si="0"/>
        <v>99.19322829609416</v>
      </c>
      <c r="O43" s="135"/>
    </row>
    <row r="44" spans="2:15" ht="24.75" customHeight="1">
      <c r="B44" s="64" t="s">
        <v>241</v>
      </c>
      <c r="C44" s="143" t="s">
        <v>242</v>
      </c>
      <c r="D44" s="133"/>
      <c r="E44" s="133"/>
      <c r="F44" s="133"/>
      <c r="G44" s="143"/>
      <c r="H44" s="133"/>
      <c r="I44" s="65">
        <v>14648500</v>
      </c>
      <c r="J44" s="67"/>
      <c r="K44" s="132">
        <f>K45+K69+K71+K97+K126+K132+K137</f>
        <v>14217369.31</v>
      </c>
      <c r="L44" s="133"/>
      <c r="M44" s="133"/>
      <c r="N44" s="132">
        <f t="shared" si="0"/>
        <v>97.05682704713794</v>
      </c>
      <c r="O44" s="133"/>
    </row>
    <row r="45" spans="2:15" ht="24.75" customHeight="1">
      <c r="B45" s="60" t="s">
        <v>243</v>
      </c>
      <c r="C45" s="141" t="s">
        <v>244</v>
      </c>
      <c r="D45" s="141"/>
      <c r="E45" s="141"/>
      <c r="F45" s="141"/>
      <c r="G45" s="141"/>
      <c r="H45" s="141"/>
      <c r="I45" s="61">
        <v>13174000</v>
      </c>
      <c r="J45" s="61"/>
      <c r="K45" s="127">
        <f>SUM(K46:M68)</f>
        <v>12847261.030000001</v>
      </c>
      <c r="L45" s="127"/>
      <c r="M45" s="127"/>
      <c r="N45" s="127">
        <f t="shared" si="0"/>
        <v>97.51981956884774</v>
      </c>
      <c r="O45" s="127"/>
    </row>
    <row r="46" spans="2:15" s="41" customFormat="1" ht="19.5" customHeight="1">
      <c r="B46" s="62" t="s">
        <v>79</v>
      </c>
      <c r="C46" s="130" t="s">
        <v>80</v>
      </c>
      <c r="D46" s="131"/>
      <c r="E46" s="131"/>
      <c r="F46" s="131"/>
      <c r="G46" s="130"/>
      <c r="H46" s="131"/>
      <c r="I46" s="63">
        <v>9641000</v>
      </c>
      <c r="K46" s="128">
        <v>9457936.8</v>
      </c>
      <c r="L46" s="131"/>
      <c r="M46" s="131"/>
      <c r="N46" s="128">
        <f t="shared" si="0"/>
        <v>98.10120112021575</v>
      </c>
      <c r="O46" s="131"/>
    </row>
    <row r="47" spans="2:18" s="41" customFormat="1" ht="19.5" customHeight="1">
      <c r="B47" s="62" t="s">
        <v>83</v>
      </c>
      <c r="C47" s="130" t="s">
        <v>82</v>
      </c>
      <c r="D47" s="131"/>
      <c r="E47" s="131"/>
      <c r="F47" s="131"/>
      <c r="G47" s="130"/>
      <c r="H47" s="131"/>
      <c r="I47" s="63">
        <v>886000</v>
      </c>
      <c r="K47" s="128">
        <v>971794.34</v>
      </c>
      <c r="L47" s="131"/>
      <c r="M47" s="131"/>
      <c r="N47" s="128">
        <f t="shared" si="0"/>
        <v>109.68333408577877</v>
      </c>
      <c r="O47" s="131"/>
      <c r="P47" s="43"/>
      <c r="R47" s="43"/>
    </row>
    <row r="48" spans="2:15" s="41" customFormat="1" ht="19.5" customHeight="1">
      <c r="B48" s="62" t="s">
        <v>86</v>
      </c>
      <c r="C48" s="130" t="s">
        <v>87</v>
      </c>
      <c r="D48" s="131"/>
      <c r="E48" s="131"/>
      <c r="F48" s="131"/>
      <c r="G48" s="130"/>
      <c r="H48" s="131"/>
      <c r="I48" s="63">
        <v>1558000</v>
      </c>
      <c r="K48" s="128">
        <v>1522283.63</v>
      </c>
      <c r="L48" s="131"/>
      <c r="M48" s="131"/>
      <c r="N48" s="128">
        <f t="shared" si="0"/>
        <v>97.70755006418484</v>
      </c>
      <c r="O48" s="131"/>
    </row>
    <row r="49" spans="2:15" s="41" customFormat="1" ht="19.5" customHeight="1">
      <c r="B49" s="62" t="s">
        <v>93</v>
      </c>
      <c r="C49" s="130" t="s">
        <v>94</v>
      </c>
      <c r="D49" s="131"/>
      <c r="E49" s="131"/>
      <c r="F49" s="131"/>
      <c r="G49" s="130"/>
      <c r="H49" s="131"/>
      <c r="I49" s="63">
        <v>321000</v>
      </c>
      <c r="K49" s="128">
        <v>282557.09</v>
      </c>
      <c r="L49" s="131"/>
      <c r="M49" s="131"/>
      <c r="N49" s="128">
        <f t="shared" si="0"/>
        <v>88.024015576324</v>
      </c>
      <c r="O49" s="131"/>
    </row>
    <row r="50" spans="2:15" s="41" customFormat="1" ht="19.5" customHeight="1">
      <c r="B50" s="62" t="s">
        <v>95</v>
      </c>
      <c r="C50" s="130" t="s">
        <v>96</v>
      </c>
      <c r="D50" s="131"/>
      <c r="E50" s="131"/>
      <c r="F50" s="131"/>
      <c r="G50" s="130"/>
      <c r="H50" s="131"/>
      <c r="I50" s="63">
        <v>0</v>
      </c>
      <c r="K50" s="128">
        <v>0</v>
      </c>
      <c r="L50" s="131"/>
      <c r="M50" s="131"/>
      <c r="N50" s="128"/>
      <c r="O50" s="131"/>
    </row>
    <row r="51" spans="2:15" s="41" customFormat="1" ht="19.5" customHeight="1">
      <c r="B51" s="62" t="s">
        <v>101</v>
      </c>
      <c r="C51" s="130" t="s">
        <v>102</v>
      </c>
      <c r="D51" s="131"/>
      <c r="E51" s="131"/>
      <c r="F51" s="131"/>
      <c r="G51" s="130"/>
      <c r="H51" s="131"/>
      <c r="I51" s="63">
        <v>0</v>
      </c>
      <c r="K51" s="128">
        <v>0</v>
      </c>
      <c r="L51" s="131"/>
      <c r="M51" s="131"/>
      <c r="N51" s="128"/>
      <c r="O51" s="131"/>
    </row>
    <row r="52" spans="2:15" s="41" customFormat="1" ht="19.5" customHeight="1">
      <c r="B52" s="62" t="s">
        <v>103</v>
      </c>
      <c r="C52" s="130" t="s">
        <v>104</v>
      </c>
      <c r="D52" s="131"/>
      <c r="E52" s="131"/>
      <c r="F52" s="131"/>
      <c r="G52" s="130"/>
      <c r="H52" s="131"/>
      <c r="I52" s="63">
        <v>0</v>
      </c>
      <c r="K52" s="128">
        <v>0</v>
      </c>
      <c r="L52" s="131"/>
      <c r="M52" s="131"/>
      <c r="N52" s="128"/>
      <c r="O52" s="131"/>
    </row>
    <row r="53" spans="2:15" s="41" customFormat="1" ht="19.5" customHeight="1">
      <c r="B53" s="62" t="s">
        <v>105</v>
      </c>
      <c r="C53" s="130" t="s">
        <v>106</v>
      </c>
      <c r="D53" s="131"/>
      <c r="E53" s="131"/>
      <c r="F53" s="131"/>
      <c r="G53" s="130"/>
      <c r="H53" s="131"/>
      <c r="I53" s="63">
        <v>475000</v>
      </c>
      <c r="K53" s="128">
        <v>375175.72</v>
      </c>
      <c r="L53" s="131"/>
      <c r="M53" s="131"/>
      <c r="N53" s="128">
        <f t="shared" si="0"/>
        <v>78.98436210526314</v>
      </c>
      <c r="O53" s="131"/>
    </row>
    <row r="54" spans="2:15" s="41" customFormat="1" ht="19.5" customHeight="1">
      <c r="B54" s="62" t="s">
        <v>107</v>
      </c>
      <c r="C54" s="130" t="s">
        <v>108</v>
      </c>
      <c r="D54" s="131"/>
      <c r="E54" s="131"/>
      <c r="F54" s="131"/>
      <c r="G54" s="130"/>
      <c r="H54" s="131"/>
      <c r="I54" s="63">
        <v>0</v>
      </c>
      <c r="K54" s="128">
        <v>0</v>
      </c>
      <c r="L54" s="131"/>
      <c r="M54" s="131"/>
      <c r="N54" s="128"/>
      <c r="O54" s="131"/>
    </row>
    <row r="55" spans="2:15" s="41" customFormat="1" ht="19.5" customHeight="1">
      <c r="B55" s="62" t="s">
        <v>109</v>
      </c>
      <c r="C55" s="130" t="s">
        <v>110</v>
      </c>
      <c r="D55" s="131"/>
      <c r="E55" s="131"/>
      <c r="F55" s="131"/>
      <c r="G55" s="130"/>
      <c r="H55" s="131"/>
      <c r="I55" s="63">
        <v>0</v>
      </c>
      <c r="K55" s="128">
        <v>0</v>
      </c>
      <c r="L55" s="131"/>
      <c r="M55" s="131"/>
      <c r="N55" s="128"/>
      <c r="O55" s="131"/>
    </row>
    <row r="56" spans="2:15" s="41" customFormat="1" ht="19.5" customHeight="1">
      <c r="B56" s="62" t="s">
        <v>115</v>
      </c>
      <c r="C56" s="130" t="s">
        <v>116</v>
      </c>
      <c r="D56" s="131"/>
      <c r="E56" s="131"/>
      <c r="F56" s="131"/>
      <c r="G56" s="130"/>
      <c r="H56" s="131"/>
      <c r="I56" s="63">
        <v>4000</v>
      </c>
      <c r="K56" s="128">
        <v>4000</v>
      </c>
      <c r="L56" s="131"/>
      <c r="M56" s="131"/>
      <c r="N56" s="128">
        <f t="shared" si="0"/>
        <v>100</v>
      </c>
      <c r="O56" s="131"/>
    </row>
    <row r="57" spans="2:15" s="41" customFormat="1" ht="19.5" customHeight="1">
      <c r="B57" s="62" t="s">
        <v>117</v>
      </c>
      <c r="C57" s="130" t="s">
        <v>118</v>
      </c>
      <c r="D57" s="131"/>
      <c r="E57" s="131"/>
      <c r="F57" s="131"/>
      <c r="G57" s="130"/>
      <c r="H57" s="131"/>
      <c r="I57" s="63">
        <v>13000</v>
      </c>
      <c r="K57" s="128">
        <v>13000</v>
      </c>
      <c r="L57" s="131"/>
      <c r="M57" s="131"/>
      <c r="N57" s="128">
        <f t="shared" si="0"/>
        <v>100</v>
      </c>
      <c r="O57" s="131"/>
    </row>
    <row r="58" spans="2:15" s="41" customFormat="1" ht="19.5" customHeight="1">
      <c r="B58" s="62" t="s">
        <v>121</v>
      </c>
      <c r="C58" s="130" t="s">
        <v>122</v>
      </c>
      <c r="D58" s="131"/>
      <c r="E58" s="131"/>
      <c r="F58" s="131"/>
      <c r="G58" s="130"/>
      <c r="H58" s="131"/>
      <c r="I58" s="63">
        <v>133000</v>
      </c>
      <c r="K58" s="128">
        <v>133000</v>
      </c>
      <c r="L58" s="131"/>
      <c r="M58" s="131"/>
      <c r="N58" s="128">
        <f t="shared" si="0"/>
        <v>100</v>
      </c>
      <c r="O58" s="131"/>
    </row>
    <row r="59" spans="2:15" s="41" customFormat="1" ht="19.5" customHeight="1">
      <c r="B59" s="62" t="s">
        <v>123</v>
      </c>
      <c r="C59" s="130" t="s">
        <v>124</v>
      </c>
      <c r="D59" s="131"/>
      <c r="E59" s="131"/>
      <c r="F59" s="131"/>
      <c r="G59" s="130"/>
      <c r="H59" s="131"/>
      <c r="I59" s="63">
        <v>26000</v>
      </c>
      <c r="K59" s="128">
        <v>26000</v>
      </c>
      <c r="L59" s="131"/>
      <c r="M59" s="131"/>
      <c r="N59" s="128">
        <f t="shared" si="0"/>
        <v>100</v>
      </c>
      <c r="O59" s="131"/>
    </row>
    <row r="60" spans="2:15" s="41" customFormat="1" ht="19.5" customHeight="1">
      <c r="B60" s="62" t="s">
        <v>125</v>
      </c>
      <c r="C60" s="130" t="s">
        <v>126</v>
      </c>
      <c r="D60" s="131"/>
      <c r="E60" s="131"/>
      <c r="F60" s="131"/>
      <c r="G60" s="130"/>
      <c r="H60" s="131"/>
      <c r="I60" s="63">
        <v>54000</v>
      </c>
      <c r="K60" s="128">
        <v>0</v>
      </c>
      <c r="L60" s="131"/>
      <c r="M60" s="131"/>
      <c r="N60" s="128">
        <f t="shared" si="0"/>
        <v>0</v>
      </c>
      <c r="O60" s="131"/>
    </row>
    <row r="61" spans="2:15" s="41" customFormat="1" ht="19.5" customHeight="1">
      <c r="B61" s="62" t="s">
        <v>127</v>
      </c>
      <c r="C61" s="130" t="s">
        <v>128</v>
      </c>
      <c r="D61" s="131"/>
      <c r="E61" s="131"/>
      <c r="F61" s="131"/>
      <c r="G61" s="130"/>
      <c r="H61" s="131"/>
      <c r="I61" s="63">
        <v>2200</v>
      </c>
      <c r="K61" s="128">
        <v>2200</v>
      </c>
      <c r="L61" s="131"/>
      <c r="M61" s="131"/>
      <c r="N61" s="128">
        <f t="shared" si="0"/>
        <v>100</v>
      </c>
      <c r="O61" s="131"/>
    </row>
    <row r="62" spans="2:15" s="41" customFormat="1" ht="19.5" customHeight="1">
      <c r="B62" s="62" t="s">
        <v>129</v>
      </c>
      <c r="C62" s="130" t="s">
        <v>130</v>
      </c>
      <c r="D62" s="131"/>
      <c r="E62" s="131"/>
      <c r="F62" s="131"/>
      <c r="G62" s="130"/>
      <c r="H62" s="131"/>
      <c r="I62" s="63">
        <v>30000</v>
      </c>
      <c r="K62" s="128">
        <v>30000</v>
      </c>
      <c r="L62" s="131"/>
      <c r="M62" s="131"/>
      <c r="N62" s="128">
        <f t="shared" si="0"/>
        <v>100</v>
      </c>
      <c r="O62" s="131"/>
    </row>
    <row r="63" spans="2:15" s="41" customFormat="1" ht="19.5" customHeight="1">
      <c r="B63" s="62" t="s">
        <v>138</v>
      </c>
      <c r="C63" s="130" t="s">
        <v>139</v>
      </c>
      <c r="D63" s="131"/>
      <c r="E63" s="131"/>
      <c r="F63" s="131"/>
      <c r="G63" s="130"/>
      <c r="H63" s="131"/>
      <c r="I63" s="63">
        <v>4000</v>
      </c>
      <c r="K63" s="128">
        <v>3372.42</v>
      </c>
      <c r="L63" s="131"/>
      <c r="M63" s="131"/>
      <c r="N63" s="128">
        <f t="shared" si="0"/>
        <v>84.3105</v>
      </c>
      <c r="O63" s="131"/>
    </row>
    <row r="64" spans="2:15" s="41" customFormat="1" ht="19.5" customHeight="1">
      <c r="B64" s="62" t="s">
        <v>140</v>
      </c>
      <c r="C64" s="130" t="s">
        <v>141</v>
      </c>
      <c r="D64" s="131"/>
      <c r="E64" s="131"/>
      <c r="F64" s="131"/>
      <c r="G64" s="130"/>
      <c r="H64" s="131"/>
      <c r="I64" s="63">
        <v>25000</v>
      </c>
      <c r="K64" s="128">
        <v>22218.14</v>
      </c>
      <c r="L64" s="131"/>
      <c r="M64" s="131"/>
      <c r="N64" s="128">
        <f t="shared" si="0"/>
        <v>88.87256000000001</v>
      </c>
      <c r="O64" s="131"/>
    </row>
    <row r="65" spans="2:15" s="41" customFormat="1" ht="19.5" customHeight="1">
      <c r="B65" s="62" t="s">
        <v>144</v>
      </c>
      <c r="C65" s="130" t="s">
        <v>145</v>
      </c>
      <c r="D65" s="131"/>
      <c r="E65" s="131"/>
      <c r="F65" s="131"/>
      <c r="G65" s="130"/>
      <c r="H65" s="131"/>
      <c r="I65" s="63">
        <v>0</v>
      </c>
      <c r="K65" s="128">
        <v>0</v>
      </c>
      <c r="L65" s="131"/>
      <c r="M65" s="131"/>
      <c r="N65" s="128"/>
      <c r="O65" s="131"/>
    </row>
    <row r="66" spans="2:15" s="41" customFormat="1" ht="19.5" customHeight="1">
      <c r="B66" s="62" t="s">
        <v>146</v>
      </c>
      <c r="C66" s="130" t="s">
        <v>147</v>
      </c>
      <c r="D66" s="131"/>
      <c r="E66" s="131"/>
      <c r="F66" s="131"/>
      <c r="G66" s="130"/>
      <c r="H66" s="131"/>
      <c r="I66" s="63">
        <v>900</v>
      </c>
      <c r="K66" s="128">
        <v>900</v>
      </c>
      <c r="L66" s="131"/>
      <c r="M66" s="131"/>
      <c r="N66" s="128">
        <f t="shared" si="0"/>
        <v>100</v>
      </c>
      <c r="O66" s="131"/>
    </row>
    <row r="67" spans="2:15" s="41" customFormat="1" ht="19.5" customHeight="1">
      <c r="B67" s="62" t="s">
        <v>152</v>
      </c>
      <c r="C67" s="130" t="s">
        <v>153</v>
      </c>
      <c r="D67" s="131"/>
      <c r="E67" s="131"/>
      <c r="F67" s="131"/>
      <c r="G67" s="130"/>
      <c r="H67" s="131"/>
      <c r="I67" s="63">
        <v>900</v>
      </c>
      <c r="K67" s="128">
        <v>900</v>
      </c>
      <c r="L67" s="131"/>
      <c r="M67" s="131"/>
      <c r="N67" s="128">
        <f t="shared" si="0"/>
        <v>100</v>
      </c>
      <c r="O67" s="131"/>
    </row>
    <row r="68" spans="2:15" s="41" customFormat="1" ht="19.5" customHeight="1">
      <c r="B68" s="62" t="s">
        <v>159</v>
      </c>
      <c r="C68" s="130" t="s">
        <v>160</v>
      </c>
      <c r="D68" s="131"/>
      <c r="E68" s="131"/>
      <c r="F68" s="131"/>
      <c r="G68" s="130"/>
      <c r="H68" s="131"/>
      <c r="I68" s="63">
        <v>0</v>
      </c>
      <c r="K68" s="128">
        <v>1922.89</v>
      </c>
      <c r="L68" s="131"/>
      <c r="M68" s="131"/>
      <c r="N68" s="128"/>
      <c r="O68" s="131"/>
    </row>
    <row r="69" spans="2:15" ht="24.75" customHeight="1">
      <c r="B69" s="60" t="s">
        <v>224</v>
      </c>
      <c r="C69" s="141" t="s">
        <v>225</v>
      </c>
      <c r="D69" s="141"/>
      <c r="E69" s="141"/>
      <c r="F69" s="141"/>
      <c r="G69" s="141"/>
      <c r="H69" s="141"/>
      <c r="I69" s="61">
        <v>5900</v>
      </c>
      <c r="J69" s="61"/>
      <c r="K69" s="127">
        <v>0</v>
      </c>
      <c r="L69" s="127"/>
      <c r="M69" s="127"/>
      <c r="N69" s="127">
        <f t="shared" si="0"/>
        <v>0</v>
      </c>
      <c r="O69" s="127"/>
    </row>
    <row r="70" spans="2:15" s="41" customFormat="1" ht="19.5" customHeight="1">
      <c r="B70" s="62" t="s">
        <v>131</v>
      </c>
      <c r="C70" s="130" t="s">
        <v>132</v>
      </c>
      <c r="D70" s="131"/>
      <c r="E70" s="131"/>
      <c r="F70" s="131"/>
      <c r="G70" s="130"/>
      <c r="H70" s="131"/>
      <c r="I70" s="63">
        <v>5900</v>
      </c>
      <c r="K70" s="128">
        <v>0</v>
      </c>
      <c r="L70" s="131"/>
      <c r="M70" s="131"/>
      <c r="N70" s="128">
        <f t="shared" si="0"/>
        <v>0</v>
      </c>
      <c r="O70" s="131"/>
    </row>
    <row r="71" spans="2:15" ht="24.75" customHeight="1">
      <c r="B71" s="60" t="s">
        <v>226</v>
      </c>
      <c r="C71" s="141" t="s">
        <v>227</v>
      </c>
      <c r="D71" s="141"/>
      <c r="E71" s="141"/>
      <c r="F71" s="141"/>
      <c r="G71" s="141"/>
      <c r="H71" s="141"/>
      <c r="I71" s="61">
        <v>819300</v>
      </c>
      <c r="J71" s="61"/>
      <c r="K71" s="127">
        <f>SUM(K72:M96)</f>
        <v>795601.51</v>
      </c>
      <c r="L71" s="127"/>
      <c r="M71" s="127"/>
      <c r="N71" s="127">
        <f t="shared" si="0"/>
        <v>97.10747101183938</v>
      </c>
      <c r="O71" s="127"/>
    </row>
    <row r="72" spans="2:15" s="41" customFormat="1" ht="19.5" customHeight="1">
      <c r="B72" s="62" t="s">
        <v>91</v>
      </c>
      <c r="C72" s="130" t="s">
        <v>92</v>
      </c>
      <c r="D72" s="131"/>
      <c r="E72" s="131"/>
      <c r="F72" s="131"/>
      <c r="G72" s="130"/>
      <c r="H72" s="131"/>
      <c r="I72" s="63">
        <v>12000</v>
      </c>
      <c r="K72" s="128">
        <v>12424.45</v>
      </c>
      <c r="L72" s="131"/>
      <c r="M72" s="131"/>
      <c r="N72" s="128">
        <f t="shared" si="0"/>
        <v>103.53708333333333</v>
      </c>
      <c r="O72" s="131"/>
    </row>
    <row r="73" spans="2:15" s="41" customFormat="1" ht="19.5" customHeight="1">
      <c r="B73" s="62" t="s">
        <v>93</v>
      </c>
      <c r="C73" s="130" t="s">
        <v>94</v>
      </c>
      <c r="D73" s="131"/>
      <c r="E73" s="131"/>
      <c r="F73" s="131"/>
      <c r="G73" s="130"/>
      <c r="H73" s="131"/>
      <c r="I73" s="63">
        <v>0</v>
      </c>
      <c r="K73" s="128">
        <v>17.36</v>
      </c>
      <c r="L73" s="131"/>
      <c r="M73" s="131"/>
      <c r="N73" s="128"/>
      <c r="O73" s="131"/>
    </row>
    <row r="74" spans="2:15" s="41" customFormat="1" ht="19.5" customHeight="1">
      <c r="B74" s="62" t="s">
        <v>95</v>
      </c>
      <c r="C74" s="130" t="s">
        <v>96</v>
      </c>
      <c r="D74" s="131"/>
      <c r="E74" s="131"/>
      <c r="F74" s="131"/>
      <c r="G74" s="130"/>
      <c r="H74" s="131"/>
      <c r="I74" s="63">
        <v>6600</v>
      </c>
      <c r="K74" s="128">
        <v>8209.28</v>
      </c>
      <c r="L74" s="131"/>
      <c r="M74" s="131"/>
      <c r="N74" s="128">
        <f t="shared" si="0"/>
        <v>124.38303030303031</v>
      </c>
      <c r="O74" s="131"/>
    </row>
    <row r="75" spans="2:15" s="41" customFormat="1" ht="19.5" customHeight="1">
      <c r="B75" s="62" t="s">
        <v>101</v>
      </c>
      <c r="C75" s="130" t="s">
        <v>102</v>
      </c>
      <c r="D75" s="131"/>
      <c r="E75" s="131"/>
      <c r="F75" s="131"/>
      <c r="G75" s="130"/>
      <c r="H75" s="131"/>
      <c r="I75" s="63">
        <v>53000</v>
      </c>
      <c r="K75" s="128">
        <v>65308.58</v>
      </c>
      <c r="L75" s="131"/>
      <c r="M75" s="131"/>
      <c r="N75" s="128">
        <f t="shared" si="0"/>
        <v>123.22373584905661</v>
      </c>
      <c r="O75" s="131"/>
    </row>
    <row r="76" spans="2:15" s="41" customFormat="1" ht="19.5" customHeight="1">
      <c r="B76" s="62" t="s">
        <v>103</v>
      </c>
      <c r="C76" s="130" t="s">
        <v>104</v>
      </c>
      <c r="D76" s="131"/>
      <c r="E76" s="131"/>
      <c r="F76" s="131"/>
      <c r="G76" s="130"/>
      <c r="H76" s="131"/>
      <c r="I76" s="63">
        <v>67300</v>
      </c>
      <c r="K76" s="128">
        <v>68324.44</v>
      </c>
      <c r="L76" s="131"/>
      <c r="M76" s="131"/>
      <c r="N76" s="128">
        <f aca="true" t="shared" si="1" ref="N76:N139">(K76/I76)*100</f>
        <v>101.52219910846954</v>
      </c>
      <c r="O76" s="131"/>
    </row>
    <row r="77" spans="2:15" s="41" customFormat="1" ht="19.5" customHeight="1">
      <c r="B77" s="62" t="s">
        <v>107</v>
      </c>
      <c r="C77" s="130" t="s">
        <v>108</v>
      </c>
      <c r="D77" s="131"/>
      <c r="E77" s="131"/>
      <c r="F77" s="131"/>
      <c r="G77" s="130"/>
      <c r="H77" s="131"/>
      <c r="I77" s="63">
        <v>40000</v>
      </c>
      <c r="K77" s="128">
        <v>40859.1</v>
      </c>
      <c r="L77" s="131"/>
      <c r="M77" s="131"/>
      <c r="N77" s="128">
        <f t="shared" si="1"/>
        <v>102.14775</v>
      </c>
      <c r="O77" s="131"/>
    </row>
    <row r="78" spans="2:15" s="41" customFormat="1" ht="19.5" customHeight="1">
      <c r="B78" s="62" t="s">
        <v>109</v>
      </c>
      <c r="C78" s="130" t="s">
        <v>110</v>
      </c>
      <c r="D78" s="131"/>
      <c r="E78" s="131"/>
      <c r="F78" s="131"/>
      <c r="G78" s="130"/>
      <c r="H78" s="131"/>
      <c r="I78" s="63">
        <v>6000</v>
      </c>
      <c r="K78" s="128">
        <v>4527.4</v>
      </c>
      <c r="L78" s="131"/>
      <c r="M78" s="131"/>
      <c r="N78" s="128">
        <f t="shared" si="1"/>
        <v>75.45666666666666</v>
      </c>
      <c r="O78" s="131"/>
    </row>
    <row r="79" spans="2:15" s="41" customFormat="1" ht="19.5" customHeight="1">
      <c r="B79" s="62" t="s">
        <v>111</v>
      </c>
      <c r="C79" s="130" t="s">
        <v>112</v>
      </c>
      <c r="D79" s="131"/>
      <c r="E79" s="131"/>
      <c r="F79" s="131"/>
      <c r="G79" s="130"/>
      <c r="H79" s="131"/>
      <c r="I79" s="63">
        <v>3000</v>
      </c>
      <c r="K79" s="128">
        <v>2556.19</v>
      </c>
      <c r="L79" s="131"/>
      <c r="M79" s="131"/>
      <c r="N79" s="128">
        <f t="shared" si="1"/>
        <v>85.20633333333333</v>
      </c>
      <c r="O79" s="131"/>
    </row>
    <row r="80" spans="2:15" s="41" customFormat="1" ht="19.5" customHeight="1">
      <c r="B80" s="62" t="s">
        <v>115</v>
      </c>
      <c r="C80" s="130" t="s">
        <v>116</v>
      </c>
      <c r="D80" s="131"/>
      <c r="E80" s="131"/>
      <c r="F80" s="131"/>
      <c r="G80" s="130"/>
      <c r="H80" s="131"/>
      <c r="I80" s="63">
        <v>66400</v>
      </c>
      <c r="K80" s="128">
        <v>53608.33</v>
      </c>
      <c r="L80" s="131"/>
      <c r="M80" s="131"/>
      <c r="N80" s="128">
        <f t="shared" si="1"/>
        <v>80.73543674698796</v>
      </c>
      <c r="O80" s="131"/>
    </row>
    <row r="81" spans="2:15" s="41" customFormat="1" ht="19.5" customHeight="1">
      <c r="B81" s="62" t="s">
        <v>117</v>
      </c>
      <c r="C81" s="130" t="s">
        <v>118</v>
      </c>
      <c r="D81" s="131"/>
      <c r="E81" s="131"/>
      <c r="F81" s="131"/>
      <c r="G81" s="130"/>
      <c r="H81" s="131"/>
      <c r="I81" s="63">
        <v>188000</v>
      </c>
      <c r="K81" s="128">
        <f>170771.6-930.32</f>
        <v>169841.28</v>
      </c>
      <c r="L81" s="131"/>
      <c r="M81" s="131"/>
      <c r="N81" s="128">
        <f t="shared" si="1"/>
        <v>90.34110638297872</v>
      </c>
      <c r="O81" s="131"/>
    </row>
    <row r="82" spans="2:15" s="41" customFormat="1" ht="19.5" customHeight="1">
      <c r="B82" s="62" t="s">
        <v>119</v>
      </c>
      <c r="C82" s="130" t="s">
        <v>120</v>
      </c>
      <c r="D82" s="131"/>
      <c r="E82" s="131"/>
      <c r="F82" s="131"/>
      <c r="G82" s="130"/>
      <c r="H82" s="131"/>
      <c r="I82" s="63">
        <v>1000</v>
      </c>
      <c r="K82" s="128">
        <v>761.18</v>
      </c>
      <c r="L82" s="131"/>
      <c r="M82" s="131"/>
      <c r="N82" s="128">
        <f t="shared" si="1"/>
        <v>76.118</v>
      </c>
      <c r="O82" s="131"/>
    </row>
    <row r="83" spans="2:15" s="41" customFormat="1" ht="19.5" customHeight="1">
      <c r="B83" s="62" t="s">
        <v>121</v>
      </c>
      <c r="C83" s="130" t="s">
        <v>122</v>
      </c>
      <c r="D83" s="131"/>
      <c r="E83" s="131"/>
      <c r="F83" s="131"/>
      <c r="G83" s="130"/>
      <c r="H83" s="131"/>
      <c r="I83" s="63">
        <v>20000</v>
      </c>
      <c r="K83" s="128">
        <v>26278.95</v>
      </c>
      <c r="L83" s="131"/>
      <c r="M83" s="131"/>
      <c r="N83" s="128">
        <f t="shared" si="1"/>
        <v>131.39475000000002</v>
      </c>
      <c r="O83" s="131"/>
    </row>
    <row r="84" spans="2:15" s="41" customFormat="1" ht="19.5" customHeight="1">
      <c r="B84" s="62" t="s">
        <v>123</v>
      </c>
      <c r="C84" s="130" t="s">
        <v>124</v>
      </c>
      <c r="D84" s="131"/>
      <c r="E84" s="131"/>
      <c r="F84" s="131"/>
      <c r="G84" s="130"/>
      <c r="H84" s="131"/>
      <c r="I84" s="63">
        <v>93000</v>
      </c>
      <c r="K84" s="128">
        <v>59793.42</v>
      </c>
      <c r="L84" s="131"/>
      <c r="M84" s="131"/>
      <c r="N84" s="128">
        <f t="shared" si="1"/>
        <v>64.294</v>
      </c>
      <c r="O84" s="131"/>
    </row>
    <row r="85" spans="2:15" s="41" customFormat="1" ht="19.5" customHeight="1">
      <c r="B85" s="62" t="s">
        <v>125</v>
      </c>
      <c r="C85" s="130" t="s">
        <v>126</v>
      </c>
      <c r="D85" s="131"/>
      <c r="E85" s="131"/>
      <c r="F85" s="131"/>
      <c r="G85" s="130"/>
      <c r="H85" s="131"/>
      <c r="I85" s="63">
        <v>2000</v>
      </c>
      <c r="K85" s="128">
        <v>1601.01</v>
      </c>
      <c r="L85" s="131"/>
      <c r="M85" s="131"/>
      <c r="N85" s="128">
        <f t="shared" si="1"/>
        <v>80.0505</v>
      </c>
      <c r="O85" s="131"/>
    </row>
    <row r="86" spans="2:15" s="41" customFormat="1" ht="19.5" customHeight="1">
      <c r="B86" s="62" t="s">
        <v>127</v>
      </c>
      <c r="C86" s="130" t="s">
        <v>128</v>
      </c>
      <c r="D86" s="131"/>
      <c r="E86" s="131"/>
      <c r="F86" s="131"/>
      <c r="G86" s="130"/>
      <c r="H86" s="131"/>
      <c r="I86" s="63">
        <v>8300</v>
      </c>
      <c r="K86" s="128">
        <v>10201.65</v>
      </c>
      <c r="L86" s="131"/>
      <c r="M86" s="131"/>
      <c r="N86" s="128">
        <f t="shared" si="1"/>
        <v>122.91144578313254</v>
      </c>
      <c r="O86" s="131"/>
    </row>
    <row r="87" spans="2:15" s="41" customFormat="1" ht="19.5" customHeight="1">
      <c r="B87" s="62" t="s">
        <v>129</v>
      </c>
      <c r="C87" s="130" t="s">
        <v>130</v>
      </c>
      <c r="D87" s="131"/>
      <c r="E87" s="131"/>
      <c r="F87" s="131"/>
      <c r="G87" s="130"/>
      <c r="H87" s="131"/>
      <c r="I87" s="63">
        <v>106000</v>
      </c>
      <c r="K87" s="128">
        <v>93174.77</v>
      </c>
      <c r="L87" s="131"/>
      <c r="M87" s="131"/>
      <c r="N87" s="128">
        <f t="shared" si="1"/>
        <v>87.90072641509434</v>
      </c>
      <c r="O87" s="131"/>
    </row>
    <row r="88" spans="2:15" s="41" customFormat="1" ht="19.5" customHeight="1">
      <c r="B88" s="62" t="s">
        <v>131</v>
      </c>
      <c r="C88" s="130" t="s">
        <v>132</v>
      </c>
      <c r="D88" s="131"/>
      <c r="E88" s="131"/>
      <c r="F88" s="131"/>
      <c r="G88" s="130"/>
      <c r="H88" s="131"/>
      <c r="I88" s="63">
        <v>92000</v>
      </c>
      <c r="K88" s="128">
        <v>122671</v>
      </c>
      <c r="L88" s="131"/>
      <c r="M88" s="131"/>
      <c r="N88" s="128">
        <f t="shared" si="1"/>
        <v>133.33804347826086</v>
      </c>
      <c r="O88" s="131"/>
    </row>
    <row r="89" spans="2:15" s="41" customFormat="1" ht="19.5" customHeight="1">
      <c r="B89" s="62" t="s">
        <v>135</v>
      </c>
      <c r="C89" s="130" t="s">
        <v>134</v>
      </c>
      <c r="D89" s="131"/>
      <c r="E89" s="131"/>
      <c r="F89" s="131"/>
      <c r="G89" s="130"/>
      <c r="H89" s="131"/>
      <c r="I89" s="63">
        <v>0</v>
      </c>
      <c r="K89" s="128">
        <v>358.96</v>
      </c>
      <c r="L89" s="131"/>
      <c r="M89" s="131"/>
      <c r="N89" s="128"/>
      <c r="O89" s="131"/>
    </row>
    <row r="90" spans="2:15" s="41" customFormat="1" ht="19.5" customHeight="1">
      <c r="B90" s="62" t="s">
        <v>140</v>
      </c>
      <c r="C90" s="130" t="s">
        <v>141</v>
      </c>
      <c r="D90" s="131"/>
      <c r="E90" s="131"/>
      <c r="F90" s="131"/>
      <c r="G90" s="130"/>
      <c r="H90" s="131"/>
      <c r="I90" s="63">
        <v>4000</v>
      </c>
      <c r="K90" s="128">
        <v>3469.54</v>
      </c>
      <c r="L90" s="131"/>
      <c r="M90" s="131"/>
      <c r="N90" s="128">
        <f t="shared" si="1"/>
        <v>86.7385</v>
      </c>
      <c r="O90" s="131"/>
    </row>
    <row r="91" spans="2:15" s="41" customFormat="1" ht="19.5" customHeight="1">
      <c r="B91" s="62" t="s">
        <v>142</v>
      </c>
      <c r="C91" s="130" t="s">
        <v>143</v>
      </c>
      <c r="D91" s="131"/>
      <c r="E91" s="131"/>
      <c r="F91" s="131"/>
      <c r="G91" s="130"/>
      <c r="H91" s="131"/>
      <c r="I91" s="63">
        <v>7000</v>
      </c>
      <c r="K91" s="128">
        <v>11831.89</v>
      </c>
      <c r="L91" s="131"/>
      <c r="M91" s="131"/>
      <c r="N91" s="128">
        <f t="shared" si="1"/>
        <v>169.027</v>
      </c>
      <c r="O91" s="131"/>
    </row>
    <row r="92" spans="2:15" s="41" customFormat="1" ht="19.5" customHeight="1">
      <c r="B92" s="62" t="s">
        <v>144</v>
      </c>
      <c r="C92" s="130" t="s">
        <v>145</v>
      </c>
      <c r="D92" s="131"/>
      <c r="E92" s="131"/>
      <c r="F92" s="131"/>
      <c r="G92" s="130"/>
      <c r="H92" s="131"/>
      <c r="I92" s="63">
        <v>2000</v>
      </c>
      <c r="K92" s="128">
        <v>2617.59</v>
      </c>
      <c r="L92" s="131"/>
      <c r="M92" s="131"/>
      <c r="N92" s="128">
        <f t="shared" si="1"/>
        <v>130.8795</v>
      </c>
      <c r="O92" s="131"/>
    </row>
    <row r="93" spans="2:15" s="41" customFormat="1" ht="19.5" customHeight="1">
      <c r="B93" s="62" t="s">
        <v>146</v>
      </c>
      <c r="C93" s="130" t="s">
        <v>147</v>
      </c>
      <c r="D93" s="131"/>
      <c r="E93" s="131"/>
      <c r="F93" s="131"/>
      <c r="G93" s="130"/>
      <c r="H93" s="131"/>
      <c r="I93" s="63">
        <v>23000</v>
      </c>
      <c r="K93" s="128">
        <v>17034.05</v>
      </c>
      <c r="L93" s="131"/>
      <c r="M93" s="131"/>
      <c r="N93" s="128">
        <f t="shared" si="1"/>
        <v>74.06108695652173</v>
      </c>
      <c r="O93" s="131"/>
    </row>
    <row r="94" spans="2:15" s="41" customFormat="1" ht="19.5" customHeight="1">
      <c r="B94" s="62" t="s">
        <v>148</v>
      </c>
      <c r="C94" s="130" t="s">
        <v>137</v>
      </c>
      <c r="D94" s="131"/>
      <c r="E94" s="131"/>
      <c r="F94" s="131"/>
      <c r="G94" s="130"/>
      <c r="H94" s="131"/>
      <c r="I94" s="63">
        <v>4000</v>
      </c>
      <c r="K94" s="128">
        <v>4835.46</v>
      </c>
      <c r="L94" s="131"/>
      <c r="M94" s="131"/>
      <c r="N94" s="128">
        <f t="shared" si="1"/>
        <v>120.88650000000001</v>
      </c>
      <c r="O94" s="131"/>
    </row>
    <row r="95" spans="2:15" s="41" customFormat="1" ht="19.5" customHeight="1">
      <c r="B95" s="62" t="s">
        <v>152</v>
      </c>
      <c r="C95" s="130" t="s">
        <v>153</v>
      </c>
      <c r="D95" s="131"/>
      <c r="E95" s="131"/>
      <c r="F95" s="131"/>
      <c r="G95" s="130"/>
      <c r="H95" s="131"/>
      <c r="I95" s="63">
        <v>14600</v>
      </c>
      <c r="K95" s="128">
        <v>15156.7</v>
      </c>
      <c r="L95" s="131"/>
      <c r="M95" s="131"/>
      <c r="N95" s="128">
        <f t="shared" si="1"/>
        <v>103.81301369863014</v>
      </c>
      <c r="O95" s="131"/>
    </row>
    <row r="96" spans="2:15" s="41" customFormat="1" ht="19.5" customHeight="1">
      <c r="B96" s="62" t="s">
        <v>154</v>
      </c>
      <c r="C96" s="130" t="s">
        <v>155</v>
      </c>
      <c r="D96" s="131"/>
      <c r="E96" s="131"/>
      <c r="F96" s="131"/>
      <c r="G96" s="130"/>
      <c r="H96" s="131"/>
      <c r="I96" s="63">
        <v>100</v>
      </c>
      <c r="K96" s="128">
        <v>138.93</v>
      </c>
      <c r="L96" s="131"/>
      <c r="M96" s="131"/>
      <c r="N96" s="128">
        <f t="shared" si="1"/>
        <v>138.93</v>
      </c>
      <c r="O96" s="131"/>
    </row>
    <row r="97" spans="2:15" ht="24.75" customHeight="1">
      <c r="B97" s="60" t="s">
        <v>229</v>
      </c>
      <c r="C97" s="141" t="s">
        <v>230</v>
      </c>
      <c r="D97" s="141"/>
      <c r="E97" s="141"/>
      <c r="F97" s="141"/>
      <c r="G97" s="141"/>
      <c r="H97" s="141"/>
      <c r="I97" s="61">
        <v>566900</v>
      </c>
      <c r="J97" s="61"/>
      <c r="K97" s="127">
        <f>SUM(K98:M125)</f>
        <v>572188.36</v>
      </c>
      <c r="L97" s="127"/>
      <c r="M97" s="127"/>
      <c r="N97" s="127">
        <f t="shared" si="1"/>
        <v>100.93285588287175</v>
      </c>
      <c r="O97" s="127"/>
    </row>
    <row r="98" spans="2:15" s="41" customFormat="1" ht="19.5" customHeight="1">
      <c r="B98" s="62" t="s">
        <v>79</v>
      </c>
      <c r="C98" s="130" t="s">
        <v>80</v>
      </c>
      <c r="D98" s="131"/>
      <c r="E98" s="131"/>
      <c r="F98" s="131"/>
      <c r="G98" s="130"/>
      <c r="H98" s="131"/>
      <c r="I98" s="63">
        <v>396600</v>
      </c>
      <c r="K98" s="128">
        <v>400090.43</v>
      </c>
      <c r="L98" s="131"/>
      <c r="M98" s="131"/>
      <c r="N98" s="128">
        <f t="shared" si="1"/>
        <v>100.88008825012606</v>
      </c>
      <c r="O98" s="131"/>
    </row>
    <row r="99" spans="2:15" s="41" customFormat="1" ht="19.5" customHeight="1">
      <c r="B99" s="62" t="s">
        <v>83</v>
      </c>
      <c r="C99" s="130" t="s">
        <v>82</v>
      </c>
      <c r="D99" s="131"/>
      <c r="E99" s="131"/>
      <c r="F99" s="131"/>
      <c r="G99" s="130"/>
      <c r="H99" s="131"/>
      <c r="I99" s="63">
        <v>10000</v>
      </c>
      <c r="K99" s="128">
        <v>28079.86</v>
      </c>
      <c r="L99" s="131"/>
      <c r="M99" s="131"/>
      <c r="N99" s="128">
        <f t="shared" si="1"/>
        <v>280.7986</v>
      </c>
      <c r="O99" s="131"/>
    </row>
    <row r="100" spans="2:15" s="41" customFormat="1" ht="19.5" customHeight="1">
      <c r="B100" s="62" t="s">
        <v>86</v>
      </c>
      <c r="C100" s="130" t="s">
        <v>87</v>
      </c>
      <c r="D100" s="131"/>
      <c r="E100" s="131"/>
      <c r="F100" s="131"/>
      <c r="G100" s="130"/>
      <c r="H100" s="131"/>
      <c r="I100" s="63">
        <v>64000</v>
      </c>
      <c r="K100" s="128">
        <v>70291.4</v>
      </c>
      <c r="L100" s="131"/>
      <c r="M100" s="131"/>
      <c r="N100" s="128">
        <f t="shared" si="1"/>
        <v>109.83031249999999</v>
      </c>
      <c r="O100" s="131"/>
    </row>
    <row r="101" spans="2:15" s="41" customFormat="1" ht="19.5" customHeight="1">
      <c r="B101" s="62" t="s">
        <v>91</v>
      </c>
      <c r="C101" s="130" t="s">
        <v>92</v>
      </c>
      <c r="D101" s="131"/>
      <c r="E101" s="131"/>
      <c r="F101" s="131"/>
      <c r="G101" s="130"/>
      <c r="H101" s="131"/>
      <c r="I101" s="63">
        <v>2000</v>
      </c>
      <c r="K101" s="128">
        <v>2680.06</v>
      </c>
      <c r="L101" s="131"/>
      <c r="M101" s="131"/>
      <c r="N101" s="128">
        <f t="shared" si="1"/>
        <v>134.00300000000001</v>
      </c>
      <c r="O101" s="131"/>
    </row>
    <row r="102" spans="2:15" s="41" customFormat="1" ht="19.5" customHeight="1">
      <c r="B102" s="62" t="s">
        <v>93</v>
      </c>
      <c r="C102" s="130" t="s">
        <v>94</v>
      </c>
      <c r="D102" s="131"/>
      <c r="E102" s="131"/>
      <c r="F102" s="131"/>
      <c r="G102" s="130"/>
      <c r="H102" s="131"/>
      <c r="I102" s="63">
        <v>12900</v>
      </c>
      <c r="K102" s="128">
        <v>11736.52</v>
      </c>
      <c r="L102" s="131"/>
      <c r="M102" s="131"/>
      <c r="N102" s="128">
        <f t="shared" si="1"/>
        <v>90.98077519379845</v>
      </c>
      <c r="O102" s="131"/>
    </row>
    <row r="103" spans="2:15" s="41" customFormat="1" ht="19.5" customHeight="1">
      <c r="B103" s="62" t="s">
        <v>95</v>
      </c>
      <c r="C103" s="130" t="s">
        <v>96</v>
      </c>
      <c r="D103" s="131"/>
      <c r="E103" s="131"/>
      <c r="F103" s="131"/>
      <c r="G103" s="130"/>
      <c r="H103" s="131"/>
      <c r="I103" s="63">
        <v>600</v>
      </c>
      <c r="K103" s="128">
        <v>227.5</v>
      </c>
      <c r="L103" s="131"/>
      <c r="M103" s="131"/>
      <c r="N103" s="128">
        <f t="shared" si="1"/>
        <v>37.916666666666664</v>
      </c>
      <c r="O103" s="131"/>
    </row>
    <row r="104" spans="2:15" s="41" customFormat="1" ht="19.5" customHeight="1">
      <c r="B104" s="62" t="s">
        <v>97</v>
      </c>
      <c r="C104" s="130" t="s">
        <v>98</v>
      </c>
      <c r="D104" s="131"/>
      <c r="E104" s="131"/>
      <c r="F104" s="131"/>
      <c r="G104" s="130"/>
      <c r="H104" s="131"/>
      <c r="I104" s="63">
        <v>1000</v>
      </c>
      <c r="K104" s="128">
        <v>259.6</v>
      </c>
      <c r="L104" s="131"/>
      <c r="M104" s="131"/>
      <c r="N104" s="128">
        <f t="shared" si="1"/>
        <v>25.96</v>
      </c>
      <c r="O104" s="131"/>
    </row>
    <row r="105" spans="2:15" s="41" customFormat="1" ht="19.5" customHeight="1">
      <c r="B105" s="62" t="s">
        <v>101</v>
      </c>
      <c r="C105" s="130" t="s">
        <v>102</v>
      </c>
      <c r="D105" s="131"/>
      <c r="E105" s="131"/>
      <c r="F105" s="131"/>
      <c r="G105" s="130"/>
      <c r="H105" s="131"/>
      <c r="I105" s="63">
        <v>1900</v>
      </c>
      <c r="K105" s="128">
        <v>2952.5</v>
      </c>
      <c r="L105" s="131"/>
      <c r="M105" s="131"/>
      <c r="N105" s="128">
        <f t="shared" si="1"/>
        <v>155.39473684210526</v>
      </c>
      <c r="O105" s="131"/>
    </row>
    <row r="106" spans="2:15" s="41" customFormat="1" ht="19.5" customHeight="1">
      <c r="B106" s="62" t="s">
        <v>103</v>
      </c>
      <c r="C106" s="130" t="s">
        <v>104</v>
      </c>
      <c r="D106" s="131"/>
      <c r="E106" s="131"/>
      <c r="F106" s="131"/>
      <c r="G106" s="130"/>
      <c r="H106" s="131"/>
      <c r="I106" s="63">
        <v>1300</v>
      </c>
      <c r="K106" s="128">
        <v>1503.52</v>
      </c>
      <c r="L106" s="131"/>
      <c r="M106" s="131"/>
      <c r="N106" s="128">
        <f t="shared" si="1"/>
        <v>115.6553846153846</v>
      </c>
      <c r="O106" s="131"/>
    </row>
    <row r="107" spans="2:15" s="41" customFormat="1" ht="19.5" customHeight="1">
      <c r="B107" s="62" t="s">
        <v>105</v>
      </c>
      <c r="C107" s="130" t="s">
        <v>106</v>
      </c>
      <c r="D107" s="131"/>
      <c r="E107" s="131"/>
      <c r="F107" s="131"/>
      <c r="G107" s="130"/>
      <c r="H107" s="131"/>
      <c r="I107" s="63">
        <v>22000</v>
      </c>
      <c r="K107" s="128">
        <v>11430.82</v>
      </c>
      <c r="L107" s="131"/>
      <c r="M107" s="131"/>
      <c r="N107" s="128">
        <f t="shared" si="1"/>
        <v>51.95827272727273</v>
      </c>
      <c r="O107" s="131"/>
    </row>
    <row r="108" spans="2:15" s="41" customFormat="1" ht="19.5" customHeight="1">
      <c r="B108" s="62" t="s">
        <v>107</v>
      </c>
      <c r="C108" s="130" t="s">
        <v>108</v>
      </c>
      <c r="D108" s="131"/>
      <c r="E108" s="131"/>
      <c r="F108" s="131"/>
      <c r="G108" s="130"/>
      <c r="H108" s="131"/>
      <c r="I108" s="63">
        <v>100</v>
      </c>
      <c r="K108" s="128">
        <v>449.35</v>
      </c>
      <c r="L108" s="131"/>
      <c r="M108" s="131"/>
      <c r="N108" s="128">
        <f t="shared" si="1"/>
        <v>449.35</v>
      </c>
      <c r="O108" s="131"/>
    </row>
    <row r="109" spans="2:15" s="41" customFormat="1" ht="19.5" customHeight="1">
      <c r="B109" s="62" t="s">
        <v>109</v>
      </c>
      <c r="C109" s="130" t="s">
        <v>110</v>
      </c>
      <c r="D109" s="131"/>
      <c r="E109" s="131"/>
      <c r="F109" s="131"/>
      <c r="G109" s="130"/>
      <c r="H109" s="131"/>
      <c r="I109" s="63">
        <v>1300</v>
      </c>
      <c r="K109" s="128">
        <v>0</v>
      </c>
      <c r="L109" s="131"/>
      <c r="M109" s="131"/>
      <c r="N109" s="128">
        <f t="shared" si="1"/>
        <v>0</v>
      </c>
      <c r="O109" s="131"/>
    </row>
    <row r="110" spans="2:15" s="41" customFormat="1" ht="19.5" customHeight="1">
      <c r="B110" s="62" t="s">
        <v>111</v>
      </c>
      <c r="C110" s="130" t="s">
        <v>112</v>
      </c>
      <c r="D110" s="131"/>
      <c r="E110" s="131"/>
      <c r="F110" s="131"/>
      <c r="G110" s="130"/>
      <c r="H110" s="131"/>
      <c r="I110" s="63">
        <v>200</v>
      </c>
      <c r="K110" s="128">
        <v>0</v>
      </c>
      <c r="L110" s="131"/>
      <c r="M110" s="131"/>
      <c r="N110" s="128">
        <f t="shared" si="1"/>
        <v>0</v>
      </c>
      <c r="O110" s="131"/>
    </row>
    <row r="111" spans="2:15" s="41" customFormat="1" ht="19.5" customHeight="1">
      <c r="B111" s="62" t="s">
        <v>115</v>
      </c>
      <c r="C111" s="130" t="s">
        <v>116</v>
      </c>
      <c r="D111" s="131"/>
      <c r="E111" s="131"/>
      <c r="F111" s="131"/>
      <c r="G111" s="130"/>
      <c r="H111" s="131"/>
      <c r="I111" s="63">
        <v>3800</v>
      </c>
      <c r="K111" s="128">
        <v>1461.47</v>
      </c>
      <c r="L111" s="131"/>
      <c r="M111" s="131"/>
      <c r="N111" s="128">
        <f t="shared" si="1"/>
        <v>38.459736842105265</v>
      </c>
      <c r="O111" s="131"/>
    </row>
    <row r="112" spans="2:15" s="41" customFormat="1" ht="19.5" customHeight="1">
      <c r="B112" s="62" t="s">
        <v>117</v>
      </c>
      <c r="C112" s="130" t="s">
        <v>118</v>
      </c>
      <c r="D112" s="131"/>
      <c r="E112" s="131"/>
      <c r="F112" s="131"/>
      <c r="G112" s="130"/>
      <c r="H112" s="131"/>
      <c r="I112" s="63">
        <v>20800</v>
      </c>
      <c r="K112" s="128">
        <v>11238.15</v>
      </c>
      <c r="L112" s="131"/>
      <c r="M112" s="131"/>
      <c r="N112" s="128">
        <f t="shared" si="1"/>
        <v>54.029567307692304</v>
      </c>
      <c r="O112" s="131"/>
    </row>
    <row r="113" spans="2:15" s="41" customFormat="1" ht="19.5" customHeight="1">
      <c r="B113" s="62" t="s">
        <v>121</v>
      </c>
      <c r="C113" s="130" t="s">
        <v>122</v>
      </c>
      <c r="D113" s="131"/>
      <c r="E113" s="131"/>
      <c r="F113" s="131"/>
      <c r="G113" s="130"/>
      <c r="H113" s="131"/>
      <c r="I113" s="63">
        <v>8700</v>
      </c>
      <c r="K113" s="128">
        <v>8478.39</v>
      </c>
      <c r="L113" s="131"/>
      <c r="M113" s="131"/>
      <c r="N113" s="128">
        <f t="shared" si="1"/>
        <v>97.45275862068965</v>
      </c>
      <c r="O113" s="131"/>
    </row>
    <row r="114" spans="2:15" s="41" customFormat="1" ht="19.5" customHeight="1">
      <c r="B114" s="62" t="s">
        <v>123</v>
      </c>
      <c r="C114" s="130" t="s">
        <v>124</v>
      </c>
      <c r="D114" s="131"/>
      <c r="E114" s="131"/>
      <c r="F114" s="131"/>
      <c r="G114" s="130"/>
      <c r="H114" s="131"/>
      <c r="I114" s="63">
        <v>900</v>
      </c>
      <c r="K114" s="128">
        <v>4309.74</v>
      </c>
      <c r="L114" s="131"/>
      <c r="M114" s="131"/>
      <c r="N114" s="128">
        <f t="shared" si="1"/>
        <v>478.85999999999996</v>
      </c>
      <c r="O114" s="131"/>
    </row>
    <row r="115" spans="2:15" s="41" customFormat="1" ht="19.5" customHeight="1">
      <c r="B115" s="62" t="s">
        <v>125</v>
      </c>
      <c r="C115" s="130" t="s">
        <v>126</v>
      </c>
      <c r="D115" s="131"/>
      <c r="E115" s="131"/>
      <c r="F115" s="131"/>
      <c r="G115" s="130"/>
      <c r="H115" s="131"/>
      <c r="I115" s="63">
        <v>700</v>
      </c>
      <c r="K115" s="128">
        <v>0</v>
      </c>
      <c r="L115" s="131"/>
      <c r="M115" s="131"/>
      <c r="N115" s="128">
        <f t="shared" si="1"/>
        <v>0</v>
      </c>
      <c r="O115" s="131"/>
    </row>
    <row r="116" spans="2:15" s="41" customFormat="1" ht="19.5" customHeight="1">
      <c r="B116" s="62" t="s">
        <v>127</v>
      </c>
      <c r="C116" s="130" t="s">
        <v>128</v>
      </c>
      <c r="D116" s="131"/>
      <c r="E116" s="131"/>
      <c r="F116" s="131"/>
      <c r="G116" s="130"/>
      <c r="H116" s="131"/>
      <c r="I116" s="63">
        <v>600</v>
      </c>
      <c r="K116" s="128">
        <v>0</v>
      </c>
      <c r="L116" s="131"/>
      <c r="M116" s="131"/>
      <c r="N116" s="128">
        <f t="shared" si="1"/>
        <v>0</v>
      </c>
      <c r="O116" s="131"/>
    </row>
    <row r="117" spans="2:15" s="41" customFormat="1" ht="19.5" customHeight="1">
      <c r="B117" s="62" t="s">
        <v>129</v>
      </c>
      <c r="C117" s="130" t="s">
        <v>130</v>
      </c>
      <c r="D117" s="131"/>
      <c r="E117" s="131"/>
      <c r="F117" s="131"/>
      <c r="G117" s="130"/>
      <c r="H117" s="131"/>
      <c r="I117" s="63">
        <v>5400</v>
      </c>
      <c r="K117" s="128">
        <v>9694.4</v>
      </c>
      <c r="L117" s="131"/>
      <c r="M117" s="131"/>
      <c r="N117" s="128">
        <f t="shared" si="1"/>
        <v>179.52592592592592</v>
      </c>
      <c r="O117" s="131"/>
    </row>
    <row r="118" spans="2:15" s="41" customFormat="1" ht="19.5" customHeight="1">
      <c r="B118" s="62" t="s">
        <v>131</v>
      </c>
      <c r="C118" s="130" t="s">
        <v>132</v>
      </c>
      <c r="D118" s="131"/>
      <c r="E118" s="131"/>
      <c r="F118" s="131"/>
      <c r="G118" s="130"/>
      <c r="H118" s="131"/>
      <c r="I118" s="63">
        <v>3700</v>
      </c>
      <c r="K118" s="128">
        <v>3094.04</v>
      </c>
      <c r="L118" s="131"/>
      <c r="M118" s="131"/>
      <c r="N118" s="128">
        <f t="shared" si="1"/>
        <v>83.6227027027027</v>
      </c>
      <c r="O118" s="131"/>
    </row>
    <row r="119" spans="2:15" s="41" customFormat="1" ht="19.5" customHeight="1">
      <c r="B119" s="62" t="s">
        <v>140</v>
      </c>
      <c r="C119" s="130" t="s">
        <v>141</v>
      </c>
      <c r="D119" s="131"/>
      <c r="E119" s="131"/>
      <c r="F119" s="131"/>
      <c r="G119" s="130"/>
      <c r="H119" s="131"/>
      <c r="I119" s="63">
        <v>1600</v>
      </c>
      <c r="K119" s="128">
        <v>1384.84</v>
      </c>
      <c r="L119" s="131"/>
      <c r="M119" s="131"/>
      <c r="N119" s="128">
        <f t="shared" si="1"/>
        <v>86.5525</v>
      </c>
      <c r="O119" s="131"/>
    </row>
    <row r="120" spans="2:15" s="41" customFormat="1" ht="19.5" customHeight="1">
      <c r="B120" s="62" t="s">
        <v>142</v>
      </c>
      <c r="C120" s="130" t="s">
        <v>143</v>
      </c>
      <c r="D120" s="131"/>
      <c r="E120" s="131"/>
      <c r="F120" s="131"/>
      <c r="G120" s="130"/>
      <c r="H120" s="131"/>
      <c r="I120" s="63">
        <v>1300</v>
      </c>
      <c r="K120" s="128">
        <v>1207.84</v>
      </c>
      <c r="L120" s="131"/>
      <c r="M120" s="131"/>
      <c r="N120" s="128">
        <f t="shared" si="1"/>
        <v>92.91076923076922</v>
      </c>
      <c r="O120" s="131"/>
    </row>
    <row r="121" spans="2:15" s="41" customFormat="1" ht="19.5" customHeight="1">
      <c r="B121" s="62" t="s">
        <v>144</v>
      </c>
      <c r="C121" s="130" t="s">
        <v>145</v>
      </c>
      <c r="D121" s="131"/>
      <c r="E121" s="131"/>
      <c r="F121" s="131"/>
      <c r="G121" s="130"/>
      <c r="H121" s="131"/>
      <c r="I121" s="63">
        <v>0</v>
      </c>
      <c r="K121" s="128">
        <v>0</v>
      </c>
      <c r="L121" s="131"/>
      <c r="M121" s="131"/>
      <c r="N121" s="128"/>
      <c r="O121" s="131"/>
    </row>
    <row r="122" spans="2:15" s="41" customFormat="1" ht="19.5" customHeight="1">
      <c r="B122" s="62" t="s">
        <v>146</v>
      </c>
      <c r="C122" s="130" t="s">
        <v>147</v>
      </c>
      <c r="D122" s="131"/>
      <c r="E122" s="131"/>
      <c r="F122" s="131"/>
      <c r="G122" s="130"/>
      <c r="H122" s="131"/>
      <c r="I122" s="63">
        <v>600</v>
      </c>
      <c r="K122" s="128">
        <v>254.76</v>
      </c>
      <c r="L122" s="131"/>
      <c r="M122" s="131"/>
      <c r="N122" s="128">
        <f t="shared" si="1"/>
        <v>42.46</v>
      </c>
      <c r="O122" s="131"/>
    </row>
    <row r="123" spans="2:15" s="41" customFormat="1" ht="19.5" customHeight="1">
      <c r="B123" s="62" t="s">
        <v>148</v>
      </c>
      <c r="C123" s="130" t="s">
        <v>137</v>
      </c>
      <c r="D123" s="131"/>
      <c r="E123" s="131"/>
      <c r="F123" s="131"/>
      <c r="G123" s="130"/>
      <c r="H123" s="131"/>
      <c r="I123" s="63">
        <v>2000</v>
      </c>
      <c r="K123" s="128">
        <v>170.91</v>
      </c>
      <c r="L123" s="131"/>
      <c r="M123" s="131"/>
      <c r="N123" s="128">
        <f t="shared" si="1"/>
        <v>8.5455</v>
      </c>
      <c r="O123" s="131"/>
    </row>
    <row r="124" spans="2:15" s="41" customFormat="1" ht="19.5" customHeight="1">
      <c r="B124" s="62" t="s">
        <v>152</v>
      </c>
      <c r="C124" s="130" t="s">
        <v>153</v>
      </c>
      <c r="D124" s="131"/>
      <c r="E124" s="131"/>
      <c r="F124" s="131"/>
      <c r="G124" s="130"/>
      <c r="H124" s="131"/>
      <c r="I124" s="63">
        <v>2700</v>
      </c>
      <c r="K124" s="128">
        <v>1192.26</v>
      </c>
      <c r="L124" s="131"/>
      <c r="M124" s="131"/>
      <c r="N124" s="128">
        <f t="shared" si="1"/>
        <v>44.15777777777778</v>
      </c>
      <c r="O124" s="131"/>
    </row>
    <row r="125" spans="2:15" s="41" customFormat="1" ht="19.5" customHeight="1">
      <c r="B125" s="62" t="s">
        <v>154</v>
      </c>
      <c r="C125" s="130" t="s">
        <v>155</v>
      </c>
      <c r="D125" s="131"/>
      <c r="E125" s="131"/>
      <c r="F125" s="131"/>
      <c r="G125" s="130"/>
      <c r="H125" s="131"/>
      <c r="I125" s="63">
        <v>200</v>
      </c>
      <c r="K125" s="128">
        <v>0</v>
      </c>
      <c r="L125" s="131"/>
      <c r="M125" s="131"/>
      <c r="N125" s="128">
        <f t="shared" si="1"/>
        <v>0</v>
      </c>
      <c r="O125" s="131"/>
    </row>
    <row r="126" spans="2:15" ht="24.75" customHeight="1">
      <c r="B126" s="60" t="s">
        <v>231</v>
      </c>
      <c r="C126" s="141" t="s">
        <v>232</v>
      </c>
      <c r="D126" s="141"/>
      <c r="E126" s="141"/>
      <c r="F126" s="141"/>
      <c r="G126" s="141"/>
      <c r="H126" s="141"/>
      <c r="I126" s="61">
        <v>3800</v>
      </c>
      <c r="J126" s="61"/>
      <c r="K126" s="127">
        <v>2318.41</v>
      </c>
      <c r="L126" s="127"/>
      <c r="M126" s="127"/>
      <c r="N126" s="127">
        <f t="shared" si="1"/>
        <v>61.0107894736842</v>
      </c>
      <c r="O126" s="127"/>
    </row>
    <row r="127" spans="2:15" s="41" customFormat="1" ht="19.5" customHeight="1">
      <c r="B127" s="62" t="s">
        <v>101</v>
      </c>
      <c r="C127" s="130" t="s">
        <v>102</v>
      </c>
      <c r="D127" s="131"/>
      <c r="E127" s="131"/>
      <c r="F127" s="131"/>
      <c r="G127" s="130"/>
      <c r="H127" s="131"/>
      <c r="I127" s="63">
        <v>100</v>
      </c>
      <c r="K127" s="128">
        <v>40.8</v>
      </c>
      <c r="L127" s="131"/>
      <c r="M127" s="131"/>
      <c r="N127" s="128">
        <f t="shared" si="1"/>
        <v>40.8</v>
      </c>
      <c r="O127" s="131"/>
    </row>
    <row r="128" spans="2:15" s="41" customFormat="1" ht="19.5" customHeight="1">
      <c r="B128" s="62" t="s">
        <v>103</v>
      </c>
      <c r="C128" s="130" t="s">
        <v>104</v>
      </c>
      <c r="D128" s="131"/>
      <c r="E128" s="131"/>
      <c r="F128" s="131"/>
      <c r="G128" s="130"/>
      <c r="H128" s="131"/>
      <c r="I128" s="63">
        <v>1000</v>
      </c>
      <c r="K128" s="128">
        <v>833.47</v>
      </c>
      <c r="L128" s="131"/>
      <c r="M128" s="131"/>
      <c r="N128" s="128">
        <f t="shared" si="1"/>
        <v>83.34700000000001</v>
      </c>
      <c r="O128" s="131"/>
    </row>
    <row r="129" spans="2:15" s="41" customFormat="1" ht="19.5" customHeight="1">
      <c r="B129" s="62" t="s">
        <v>109</v>
      </c>
      <c r="C129" s="130" t="s">
        <v>110</v>
      </c>
      <c r="D129" s="131"/>
      <c r="E129" s="131"/>
      <c r="F129" s="131"/>
      <c r="G129" s="130"/>
      <c r="H129" s="131"/>
      <c r="I129" s="63">
        <v>300</v>
      </c>
      <c r="K129" s="128">
        <v>463.01</v>
      </c>
      <c r="L129" s="131"/>
      <c r="M129" s="131"/>
      <c r="N129" s="128">
        <f t="shared" si="1"/>
        <v>154.33666666666664</v>
      </c>
      <c r="O129" s="131"/>
    </row>
    <row r="130" spans="2:15" s="41" customFormat="1" ht="19.5" customHeight="1">
      <c r="B130" s="62" t="s">
        <v>123</v>
      </c>
      <c r="C130" s="130" t="s">
        <v>124</v>
      </c>
      <c r="D130" s="131"/>
      <c r="E130" s="131"/>
      <c r="F130" s="131"/>
      <c r="G130" s="130"/>
      <c r="H130" s="131"/>
      <c r="I130" s="63">
        <v>300</v>
      </c>
      <c r="K130" s="128">
        <v>174.88</v>
      </c>
      <c r="L130" s="131"/>
      <c r="M130" s="131"/>
      <c r="N130" s="128">
        <f t="shared" si="1"/>
        <v>58.29333333333333</v>
      </c>
      <c r="O130" s="131"/>
    </row>
    <row r="131" spans="2:15" s="41" customFormat="1" ht="19.5" customHeight="1">
      <c r="B131" s="62" t="s">
        <v>142</v>
      </c>
      <c r="C131" s="130" t="s">
        <v>143</v>
      </c>
      <c r="D131" s="131"/>
      <c r="E131" s="131"/>
      <c r="F131" s="131"/>
      <c r="G131" s="130"/>
      <c r="H131" s="131"/>
      <c r="I131" s="63">
        <v>2100</v>
      </c>
      <c r="K131" s="128">
        <v>806.25</v>
      </c>
      <c r="L131" s="131"/>
      <c r="M131" s="131"/>
      <c r="N131" s="128">
        <f t="shared" si="1"/>
        <v>38.392857142857146</v>
      </c>
      <c r="O131" s="131"/>
    </row>
    <row r="132" spans="2:15" ht="24.75" customHeight="1">
      <c r="B132" s="60" t="s">
        <v>233</v>
      </c>
      <c r="C132" s="141" t="s">
        <v>234</v>
      </c>
      <c r="D132" s="141"/>
      <c r="E132" s="141"/>
      <c r="F132" s="141"/>
      <c r="G132" s="141"/>
      <c r="H132" s="141"/>
      <c r="I132" s="61">
        <v>10600</v>
      </c>
      <c r="J132" s="61"/>
      <c r="K132" s="127">
        <v>0</v>
      </c>
      <c r="L132" s="127"/>
      <c r="M132" s="127"/>
      <c r="N132" s="127">
        <f t="shared" si="1"/>
        <v>0</v>
      </c>
      <c r="O132" s="127"/>
    </row>
    <row r="133" spans="2:15" s="41" customFormat="1" ht="19.5" customHeight="1">
      <c r="B133" s="62" t="s">
        <v>91</v>
      </c>
      <c r="C133" s="130" t="s">
        <v>92</v>
      </c>
      <c r="D133" s="131"/>
      <c r="E133" s="131"/>
      <c r="F133" s="131"/>
      <c r="G133" s="130"/>
      <c r="H133" s="131"/>
      <c r="I133" s="63">
        <v>5300</v>
      </c>
      <c r="K133" s="128">
        <v>0</v>
      </c>
      <c r="L133" s="131"/>
      <c r="M133" s="131"/>
      <c r="N133" s="128">
        <f t="shared" si="1"/>
        <v>0</v>
      </c>
      <c r="O133" s="131"/>
    </row>
    <row r="134" spans="2:15" s="41" customFormat="1" ht="19.5" customHeight="1">
      <c r="B134" s="62" t="s">
        <v>95</v>
      </c>
      <c r="C134" s="130" t="s">
        <v>96</v>
      </c>
      <c r="D134" s="131"/>
      <c r="E134" s="131"/>
      <c r="F134" s="131"/>
      <c r="G134" s="130"/>
      <c r="H134" s="131"/>
      <c r="I134" s="63">
        <v>5300</v>
      </c>
      <c r="K134" s="128">
        <v>0</v>
      </c>
      <c r="L134" s="131"/>
      <c r="M134" s="131"/>
      <c r="N134" s="128">
        <f t="shared" si="1"/>
        <v>0</v>
      </c>
      <c r="O134" s="131"/>
    </row>
    <row r="135" spans="2:15" s="41" customFormat="1" ht="19.5" customHeight="1">
      <c r="B135" s="62" t="s">
        <v>117</v>
      </c>
      <c r="C135" s="130" t="s">
        <v>118</v>
      </c>
      <c r="D135" s="131"/>
      <c r="E135" s="131"/>
      <c r="F135" s="131"/>
      <c r="G135" s="130"/>
      <c r="H135" s="131"/>
      <c r="I135" s="63">
        <v>0</v>
      </c>
      <c r="K135" s="128">
        <v>0</v>
      </c>
      <c r="L135" s="131"/>
      <c r="M135" s="131"/>
      <c r="N135" s="128"/>
      <c r="O135" s="131"/>
    </row>
    <row r="136" spans="2:15" s="41" customFormat="1" ht="19.5" customHeight="1">
      <c r="B136" s="62" t="s">
        <v>127</v>
      </c>
      <c r="C136" s="130" t="s">
        <v>128</v>
      </c>
      <c r="D136" s="131"/>
      <c r="E136" s="131"/>
      <c r="F136" s="131"/>
      <c r="G136" s="130"/>
      <c r="H136" s="131"/>
      <c r="I136" s="63">
        <v>0</v>
      </c>
      <c r="K136" s="128">
        <v>0</v>
      </c>
      <c r="L136" s="131"/>
      <c r="M136" s="131"/>
      <c r="N136" s="128"/>
      <c r="O136" s="131"/>
    </row>
    <row r="137" spans="2:15" ht="24.75" customHeight="1">
      <c r="B137" s="60" t="s">
        <v>235</v>
      </c>
      <c r="C137" s="141" t="s">
        <v>236</v>
      </c>
      <c r="D137" s="141"/>
      <c r="E137" s="141"/>
      <c r="F137" s="141"/>
      <c r="G137" s="141"/>
      <c r="H137" s="141"/>
      <c r="I137" s="61">
        <v>68000</v>
      </c>
      <c r="J137" s="61"/>
      <c r="K137" s="127">
        <f>K138</f>
        <v>0</v>
      </c>
      <c r="L137" s="127"/>
      <c r="M137" s="127"/>
      <c r="N137" s="127">
        <f t="shared" si="1"/>
        <v>0</v>
      </c>
      <c r="O137" s="127"/>
    </row>
    <row r="138" spans="2:15" s="41" customFormat="1" ht="19.5" customHeight="1">
      <c r="B138" s="62" t="s">
        <v>127</v>
      </c>
      <c r="C138" s="130" t="s">
        <v>128</v>
      </c>
      <c r="D138" s="131"/>
      <c r="E138" s="131"/>
      <c r="F138" s="131"/>
      <c r="G138" s="130"/>
      <c r="H138" s="131"/>
      <c r="I138" s="63">
        <v>68000</v>
      </c>
      <c r="K138" s="128">
        <v>0</v>
      </c>
      <c r="L138" s="131"/>
      <c r="M138" s="131"/>
      <c r="N138" s="128">
        <f t="shared" si="1"/>
        <v>0</v>
      </c>
      <c r="O138" s="131"/>
    </row>
    <row r="139" spans="2:15" ht="24.75" customHeight="1">
      <c r="B139" s="64" t="s">
        <v>245</v>
      </c>
      <c r="C139" s="143" t="s">
        <v>246</v>
      </c>
      <c r="D139" s="133"/>
      <c r="E139" s="133"/>
      <c r="F139" s="133"/>
      <c r="G139" s="143"/>
      <c r="H139" s="133"/>
      <c r="I139" s="65">
        <v>209700</v>
      </c>
      <c r="J139" s="67"/>
      <c r="K139" s="132">
        <f>K140+K152+K166+K184</f>
        <v>194111.97</v>
      </c>
      <c r="L139" s="133"/>
      <c r="M139" s="133"/>
      <c r="N139" s="132">
        <f t="shared" si="1"/>
        <v>92.56650929899857</v>
      </c>
      <c r="O139" s="133"/>
    </row>
    <row r="140" spans="2:15" ht="24.75" customHeight="1">
      <c r="B140" s="60" t="s">
        <v>243</v>
      </c>
      <c r="C140" s="141" t="s">
        <v>244</v>
      </c>
      <c r="D140" s="141"/>
      <c r="E140" s="141"/>
      <c r="F140" s="141"/>
      <c r="G140" s="141"/>
      <c r="H140" s="141"/>
      <c r="I140" s="61">
        <v>61900</v>
      </c>
      <c r="J140" s="61"/>
      <c r="K140" s="127">
        <f>SUM(K141:M151)</f>
        <v>55264.030000000006</v>
      </c>
      <c r="L140" s="127"/>
      <c r="M140" s="127"/>
      <c r="N140" s="127">
        <f aca="true" t="shared" si="2" ref="N140:N202">(K140/I140)*100</f>
        <v>89.27953150242327</v>
      </c>
      <c r="O140" s="127"/>
    </row>
    <row r="141" spans="2:15" s="41" customFormat="1" ht="19.5" customHeight="1">
      <c r="B141" s="62" t="s">
        <v>97</v>
      </c>
      <c r="C141" s="130" t="s">
        <v>98</v>
      </c>
      <c r="D141" s="131"/>
      <c r="E141" s="131"/>
      <c r="F141" s="131"/>
      <c r="G141" s="130"/>
      <c r="H141" s="131"/>
      <c r="I141" s="63">
        <v>0</v>
      </c>
      <c r="K141" s="128">
        <v>0</v>
      </c>
      <c r="L141" s="131"/>
      <c r="M141" s="131"/>
      <c r="N141" s="128"/>
      <c r="O141" s="131"/>
    </row>
    <row r="142" spans="2:15" s="41" customFormat="1" ht="19.5" customHeight="1">
      <c r="B142" s="62" t="s">
        <v>101</v>
      </c>
      <c r="C142" s="130" t="s">
        <v>102</v>
      </c>
      <c r="D142" s="131"/>
      <c r="E142" s="131"/>
      <c r="F142" s="131"/>
      <c r="G142" s="130"/>
      <c r="H142" s="131"/>
      <c r="I142" s="63">
        <v>46000</v>
      </c>
      <c r="K142" s="128">
        <v>45118.25</v>
      </c>
      <c r="L142" s="131"/>
      <c r="M142" s="131"/>
      <c r="N142" s="128">
        <f t="shared" si="2"/>
        <v>98.08315217391305</v>
      </c>
      <c r="O142" s="131"/>
    </row>
    <row r="143" spans="2:15" s="41" customFormat="1" ht="19.5" customHeight="1">
      <c r="B143" s="62" t="s">
        <v>103</v>
      </c>
      <c r="C143" s="130" t="s">
        <v>104</v>
      </c>
      <c r="D143" s="131"/>
      <c r="E143" s="131"/>
      <c r="F143" s="131"/>
      <c r="G143" s="130"/>
      <c r="H143" s="131"/>
      <c r="I143" s="63">
        <v>500</v>
      </c>
      <c r="K143" s="128">
        <v>97.36</v>
      </c>
      <c r="L143" s="131"/>
      <c r="M143" s="131"/>
      <c r="N143" s="128">
        <f t="shared" si="2"/>
        <v>19.472</v>
      </c>
      <c r="O143" s="131"/>
    </row>
    <row r="144" spans="2:15" s="41" customFormat="1" ht="19.5" customHeight="1">
      <c r="B144" s="62" t="s">
        <v>115</v>
      </c>
      <c r="C144" s="130" t="s">
        <v>116</v>
      </c>
      <c r="D144" s="131"/>
      <c r="E144" s="131"/>
      <c r="F144" s="131"/>
      <c r="G144" s="130"/>
      <c r="H144" s="131"/>
      <c r="I144" s="63">
        <v>0</v>
      </c>
      <c r="K144" s="128">
        <v>0</v>
      </c>
      <c r="L144" s="131"/>
      <c r="M144" s="131"/>
      <c r="N144" s="128"/>
      <c r="O144" s="131"/>
    </row>
    <row r="145" spans="2:15" s="41" customFormat="1" ht="19.5" customHeight="1">
      <c r="B145" s="62" t="s">
        <v>117</v>
      </c>
      <c r="C145" s="130" t="s">
        <v>118</v>
      </c>
      <c r="D145" s="131"/>
      <c r="E145" s="131"/>
      <c r="F145" s="131"/>
      <c r="G145" s="130"/>
      <c r="H145" s="131"/>
      <c r="I145" s="63">
        <v>0</v>
      </c>
      <c r="K145" s="128">
        <v>0</v>
      </c>
      <c r="L145" s="131"/>
      <c r="M145" s="131"/>
      <c r="N145" s="128"/>
      <c r="O145" s="131"/>
    </row>
    <row r="146" spans="2:15" s="41" customFormat="1" ht="19.5" customHeight="1">
      <c r="B146" s="62" t="s">
        <v>119</v>
      </c>
      <c r="C146" s="130" t="s">
        <v>120</v>
      </c>
      <c r="D146" s="131"/>
      <c r="E146" s="131"/>
      <c r="F146" s="131"/>
      <c r="G146" s="130"/>
      <c r="H146" s="131"/>
      <c r="I146" s="63">
        <v>1300</v>
      </c>
      <c r="K146" s="128">
        <v>466.73</v>
      </c>
      <c r="L146" s="131"/>
      <c r="M146" s="131"/>
      <c r="N146" s="128">
        <f t="shared" si="2"/>
        <v>35.902307692307694</v>
      </c>
      <c r="O146" s="131"/>
    </row>
    <row r="147" spans="2:15" s="41" customFormat="1" ht="19.5" customHeight="1">
      <c r="B147" s="62" t="s">
        <v>123</v>
      </c>
      <c r="C147" s="130" t="s">
        <v>124</v>
      </c>
      <c r="D147" s="131"/>
      <c r="E147" s="131"/>
      <c r="F147" s="131"/>
      <c r="G147" s="130"/>
      <c r="H147" s="131"/>
      <c r="I147" s="63">
        <v>100</v>
      </c>
      <c r="K147" s="128">
        <v>0</v>
      </c>
      <c r="L147" s="131"/>
      <c r="M147" s="131"/>
      <c r="N147" s="128">
        <f t="shared" si="2"/>
        <v>0</v>
      </c>
      <c r="O147" s="131"/>
    </row>
    <row r="148" spans="2:15" s="41" customFormat="1" ht="19.5" customHeight="1">
      <c r="B148" s="62" t="s">
        <v>127</v>
      </c>
      <c r="C148" s="130" t="s">
        <v>128</v>
      </c>
      <c r="D148" s="131"/>
      <c r="E148" s="131"/>
      <c r="F148" s="131"/>
      <c r="G148" s="130"/>
      <c r="H148" s="131"/>
      <c r="I148" s="63">
        <v>12000</v>
      </c>
      <c r="K148" s="128">
        <v>7298.44</v>
      </c>
      <c r="L148" s="131"/>
      <c r="M148" s="131"/>
      <c r="N148" s="128">
        <f t="shared" si="2"/>
        <v>60.82033333333333</v>
      </c>
      <c r="O148" s="131"/>
    </row>
    <row r="149" spans="2:15" s="41" customFormat="1" ht="19.5" customHeight="1">
      <c r="B149" s="62" t="s">
        <v>129</v>
      </c>
      <c r="C149" s="130" t="s">
        <v>130</v>
      </c>
      <c r="D149" s="131"/>
      <c r="E149" s="131"/>
      <c r="F149" s="131"/>
      <c r="G149" s="130"/>
      <c r="H149" s="131"/>
      <c r="I149" s="63">
        <v>0</v>
      </c>
      <c r="K149" s="128">
        <v>0</v>
      </c>
      <c r="L149" s="131"/>
      <c r="M149" s="131"/>
      <c r="N149" s="128"/>
      <c r="O149" s="131"/>
    </row>
    <row r="150" spans="2:15" s="41" customFormat="1" ht="19.5" customHeight="1">
      <c r="B150" s="62" t="s">
        <v>131</v>
      </c>
      <c r="C150" s="130" t="s">
        <v>132</v>
      </c>
      <c r="D150" s="131"/>
      <c r="E150" s="131"/>
      <c r="F150" s="131"/>
      <c r="G150" s="130"/>
      <c r="H150" s="131"/>
      <c r="I150" s="63">
        <v>2000</v>
      </c>
      <c r="K150" s="128">
        <v>2283.25</v>
      </c>
      <c r="L150" s="131"/>
      <c r="M150" s="131"/>
      <c r="N150" s="128">
        <f t="shared" si="2"/>
        <v>114.1625</v>
      </c>
      <c r="O150" s="131"/>
    </row>
    <row r="151" spans="2:15" s="41" customFormat="1" ht="19.5" customHeight="1">
      <c r="B151" s="62" t="s">
        <v>142</v>
      </c>
      <c r="C151" s="130" t="s">
        <v>143</v>
      </c>
      <c r="D151" s="131"/>
      <c r="E151" s="131"/>
      <c r="F151" s="131"/>
      <c r="G151" s="130"/>
      <c r="H151" s="131"/>
      <c r="I151" s="63">
        <v>0</v>
      </c>
      <c r="K151" s="128">
        <v>0</v>
      </c>
      <c r="L151" s="131"/>
      <c r="M151" s="131"/>
      <c r="N151" s="128"/>
      <c r="O151" s="131"/>
    </row>
    <row r="152" spans="2:15" ht="24.75" customHeight="1">
      <c r="B152" s="60" t="s">
        <v>226</v>
      </c>
      <c r="C152" s="141" t="s">
        <v>227</v>
      </c>
      <c r="D152" s="141"/>
      <c r="E152" s="141"/>
      <c r="F152" s="141"/>
      <c r="G152" s="141"/>
      <c r="H152" s="141"/>
      <c r="I152" s="61">
        <v>93100</v>
      </c>
      <c r="J152" s="61"/>
      <c r="K152" s="127">
        <f>SUM(K153:M165)</f>
        <v>76048.18999999999</v>
      </c>
      <c r="L152" s="127"/>
      <c r="M152" s="127"/>
      <c r="N152" s="127">
        <f t="shared" si="2"/>
        <v>81.68441460794843</v>
      </c>
      <c r="O152" s="127"/>
    </row>
    <row r="153" spans="2:15" s="41" customFormat="1" ht="19.5" customHeight="1">
      <c r="B153" s="62" t="s">
        <v>91</v>
      </c>
      <c r="C153" s="130" t="s">
        <v>92</v>
      </c>
      <c r="D153" s="131"/>
      <c r="E153" s="131"/>
      <c r="F153" s="131"/>
      <c r="G153" s="130"/>
      <c r="H153" s="131"/>
      <c r="I153" s="63">
        <v>6100</v>
      </c>
      <c r="K153" s="128">
        <v>6300.41</v>
      </c>
      <c r="L153" s="131"/>
      <c r="M153" s="131"/>
      <c r="N153" s="128">
        <f t="shared" si="2"/>
        <v>103.28540983606558</v>
      </c>
      <c r="O153" s="131"/>
    </row>
    <row r="154" spans="2:15" s="41" customFormat="1" ht="19.5" customHeight="1">
      <c r="B154" s="62" t="s">
        <v>95</v>
      </c>
      <c r="C154" s="130" t="s">
        <v>96</v>
      </c>
      <c r="D154" s="131"/>
      <c r="E154" s="131"/>
      <c r="F154" s="131"/>
      <c r="G154" s="130"/>
      <c r="H154" s="131"/>
      <c r="I154" s="63">
        <v>1000</v>
      </c>
      <c r="K154" s="128">
        <v>438.75</v>
      </c>
      <c r="L154" s="131"/>
      <c r="M154" s="131"/>
      <c r="N154" s="128">
        <f t="shared" si="2"/>
        <v>43.875</v>
      </c>
      <c r="O154" s="131"/>
    </row>
    <row r="155" spans="2:15" s="41" customFormat="1" ht="19.5" customHeight="1">
      <c r="B155" s="62" t="s">
        <v>101</v>
      </c>
      <c r="C155" s="130" t="s">
        <v>102</v>
      </c>
      <c r="D155" s="131"/>
      <c r="E155" s="131"/>
      <c r="F155" s="131"/>
      <c r="G155" s="130"/>
      <c r="H155" s="131"/>
      <c r="I155" s="63">
        <v>55000</v>
      </c>
      <c r="K155" s="128">
        <v>44211.54</v>
      </c>
      <c r="L155" s="131"/>
      <c r="M155" s="131"/>
      <c r="N155" s="128">
        <f t="shared" si="2"/>
        <v>80.38461818181818</v>
      </c>
      <c r="O155" s="131"/>
    </row>
    <row r="156" spans="2:15" s="41" customFormat="1" ht="19.5" customHeight="1">
      <c r="B156" s="62" t="s">
        <v>103</v>
      </c>
      <c r="C156" s="130" t="s">
        <v>104</v>
      </c>
      <c r="D156" s="131"/>
      <c r="E156" s="131"/>
      <c r="F156" s="131"/>
      <c r="G156" s="130"/>
      <c r="H156" s="131"/>
      <c r="I156" s="63">
        <v>1000</v>
      </c>
      <c r="K156" s="128">
        <v>1255.92</v>
      </c>
      <c r="L156" s="131"/>
      <c r="M156" s="131"/>
      <c r="N156" s="128">
        <f t="shared" si="2"/>
        <v>125.59200000000001</v>
      </c>
      <c r="O156" s="131"/>
    </row>
    <row r="157" spans="2:15" s="41" customFormat="1" ht="19.5" customHeight="1">
      <c r="B157" s="62" t="s">
        <v>109</v>
      </c>
      <c r="C157" s="130" t="s">
        <v>110</v>
      </c>
      <c r="D157" s="131"/>
      <c r="E157" s="131"/>
      <c r="F157" s="131"/>
      <c r="G157" s="130"/>
      <c r="H157" s="131"/>
      <c r="I157" s="63">
        <v>600</v>
      </c>
      <c r="K157" s="128">
        <v>389.13</v>
      </c>
      <c r="L157" s="131"/>
      <c r="M157" s="131"/>
      <c r="N157" s="128">
        <f t="shared" si="2"/>
        <v>64.85499999999999</v>
      </c>
      <c r="O157" s="131"/>
    </row>
    <row r="158" spans="2:15" s="41" customFormat="1" ht="19.5" customHeight="1">
      <c r="B158" s="62" t="s">
        <v>115</v>
      </c>
      <c r="C158" s="130" t="s">
        <v>116</v>
      </c>
      <c r="D158" s="131"/>
      <c r="E158" s="131"/>
      <c r="F158" s="131"/>
      <c r="G158" s="130"/>
      <c r="H158" s="131"/>
      <c r="I158" s="63">
        <v>100</v>
      </c>
      <c r="K158" s="128">
        <v>52.43</v>
      </c>
      <c r="L158" s="131"/>
      <c r="M158" s="131"/>
      <c r="N158" s="128">
        <f t="shared" si="2"/>
        <v>52.43</v>
      </c>
      <c r="O158" s="131"/>
    </row>
    <row r="159" spans="2:15" s="41" customFormat="1" ht="19.5" customHeight="1">
      <c r="B159" s="62" t="s">
        <v>119</v>
      </c>
      <c r="C159" s="130" t="s">
        <v>120</v>
      </c>
      <c r="D159" s="131"/>
      <c r="E159" s="131"/>
      <c r="F159" s="131"/>
      <c r="G159" s="130"/>
      <c r="H159" s="131"/>
      <c r="I159" s="63">
        <v>200</v>
      </c>
      <c r="K159" s="128">
        <v>1754.06</v>
      </c>
      <c r="L159" s="131"/>
      <c r="M159" s="131"/>
      <c r="N159" s="128">
        <f t="shared" si="2"/>
        <v>877.0299999999999</v>
      </c>
      <c r="O159" s="131"/>
    </row>
    <row r="160" spans="2:15" s="41" customFormat="1" ht="19.5" customHeight="1">
      <c r="B160" s="62" t="s">
        <v>123</v>
      </c>
      <c r="C160" s="130" t="s">
        <v>124</v>
      </c>
      <c r="D160" s="131"/>
      <c r="E160" s="131"/>
      <c r="F160" s="131"/>
      <c r="G160" s="130"/>
      <c r="H160" s="131"/>
      <c r="I160" s="63">
        <v>600</v>
      </c>
      <c r="K160" s="128">
        <v>0</v>
      </c>
      <c r="L160" s="131"/>
      <c r="M160" s="131"/>
      <c r="N160" s="128">
        <f t="shared" si="2"/>
        <v>0</v>
      </c>
      <c r="O160" s="131"/>
    </row>
    <row r="161" spans="2:15" s="41" customFormat="1" ht="19.5" customHeight="1">
      <c r="B161" s="62" t="s">
        <v>127</v>
      </c>
      <c r="C161" s="130" t="s">
        <v>128</v>
      </c>
      <c r="D161" s="131"/>
      <c r="E161" s="131"/>
      <c r="F161" s="131"/>
      <c r="G161" s="130"/>
      <c r="H161" s="131"/>
      <c r="I161" s="63">
        <v>26100</v>
      </c>
      <c r="K161" s="128">
        <v>18285.91</v>
      </c>
      <c r="L161" s="131"/>
      <c r="M161" s="131"/>
      <c r="N161" s="128">
        <f t="shared" si="2"/>
        <v>70.06095785440613</v>
      </c>
      <c r="O161" s="131"/>
    </row>
    <row r="162" spans="2:15" s="41" customFormat="1" ht="19.5" customHeight="1">
      <c r="B162" s="62" t="s">
        <v>129</v>
      </c>
      <c r="C162" s="130" t="s">
        <v>130</v>
      </c>
      <c r="D162" s="131"/>
      <c r="E162" s="131"/>
      <c r="F162" s="131"/>
      <c r="G162" s="130"/>
      <c r="H162" s="131"/>
      <c r="I162" s="63">
        <v>200</v>
      </c>
      <c r="K162" s="128">
        <v>460.87</v>
      </c>
      <c r="L162" s="131"/>
      <c r="M162" s="131"/>
      <c r="N162" s="128">
        <f t="shared" si="2"/>
        <v>230.435</v>
      </c>
      <c r="O162" s="131"/>
    </row>
    <row r="163" spans="2:15" s="41" customFormat="1" ht="19.5" customHeight="1">
      <c r="B163" s="62" t="s">
        <v>131</v>
      </c>
      <c r="C163" s="130" t="s">
        <v>132</v>
      </c>
      <c r="D163" s="131"/>
      <c r="E163" s="131"/>
      <c r="F163" s="131"/>
      <c r="G163" s="130"/>
      <c r="H163" s="131"/>
      <c r="I163" s="63">
        <v>1500</v>
      </c>
      <c r="K163" s="128">
        <v>1813.78</v>
      </c>
      <c r="L163" s="131"/>
      <c r="M163" s="131"/>
      <c r="N163" s="128">
        <f t="shared" si="2"/>
        <v>120.91866666666667</v>
      </c>
      <c r="O163" s="131"/>
    </row>
    <row r="164" spans="2:15" s="41" customFormat="1" ht="19.5" customHeight="1">
      <c r="B164" s="62" t="s">
        <v>142</v>
      </c>
      <c r="C164" s="130" t="s">
        <v>143</v>
      </c>
      <c r="D164" s="131"/>
      <c r="E164" s="131"/>
      <c r="F164" s="131"/>
      <c r="G164" s="130"/>
      <c r="H164" s="131"/>
      <c r="I164" s="63">
        <v>700</v>
      </c>
      <c r="K164" s="128">
        <v>887.77</v>
      </c>
      <c r="L164" s="131"/>
      <c r="M164" s="131"/>
      <c r="N164" s="128">
        <f t="shared" si="2"/>
        <v>126.82428571428572</v>
      </c>
      <c r="O164" s="131"/>
    </row>
    <row r="165" spans="2:15" s="41" customFormat="1" ht="19.5" customHeight="1">
      <c r="B165" s="62" t="s">
        <v>148</v>
      </c>
      <c r="C165" s="130" t="s">
        <v>137</v>
      </c>
      <c r="D165" s="131"/>
      <c r="E165" s="131"/>
      <c r="F165" s="131"/>
      <c r="G165" s="130"/>
      <c r="H165" s="131"/>
      <c r="I165" s="63">
        <v>0</v>
      </c>
      <c r="K165" s="128">
        <v>197.62</v>
      </c>
      <c r="L165" s="131"/>
      <c r="M165" s="131"/>
      <c r="N165" s="128"/>
      <c r="O165" s="131"/>
    </row>
    <row r="166" spans="2:15" ht="24.75" customHeight="1">
      <c r="B166" s="60" t="s">
        <v>229</v>
      </c>
      <c r="C166" s="141" t="s">
        <v>230</v>
      </c>
      <c r="D166" s="141"/>
      <c r="E166" s="141"/>
      <c r="F166" s="141"/>
      <c r="G166" s="141"/>
      <c r="H166" s="141"/>
      <c r="I166" s="61">
        <v>48600</v>
      </c>
      <c r="J166" s="61"/>
      <c r="K166" s="127">
        <v>55450.52</v>
      </c>
      <c r="L166" s="127"/>
      <c r="M166" s="127"/>
      <c r="N166" s="127">
        <f t="shared" si="2"/>
        <v>114.09572016460905</v>
      </c>
      <c r="O166" s="127"/>
    </row>
    <row r="167" spans="2:15" s="41" customFormat="1" ht="19.5" customHeight="1">
      <c r="B167" s="62" t="s">
        <v>91</v>
      </c>
      <c r="C167" s="130" t="s">
        <v>92</v>
      </c>
      <c r="D167" s="131"/>
      <c r="E167" s="131"/>
      <c r="F167" s="131"/>
      <c r="G167" s="130"/>
      <c r="H167" s="131"/>
      <c r="I167" s="63">
        <v>1900</v>
      </c>
      <c r="K167" s="128">
        <v>1682.48</v>
      </c>
      <c r="L167" s="131"/>
      <c r="M167" s="131"/>
      <c r="N167" s="128">
        <f t="shared" si="2"/>
        <v>88.55157894736843</v>
      </c>
      <c r="O167" s="131"/>
    </row>
    <row r="168" spans="2:15" s="41" customFormat="1" ht="19.5" customHeight="1">
      <c r="B168" s="62" t="s">
        <v>95</v>
      </c>
      <c r="C168" s="130" t="s">
        <v>96</v>
      </c>
      <c r="D168" s="131"/>
      <c r="E168" s="131"/>
      <c r="F168" s="131"/>
      <c r="G168" s="130"/>
      <c r="H168" s="131"/>
      <c r="I168" s="63">
        <v>1800</v>
      </c>
      <c r="K168" s="128">
        <v>1570</v>
      </c>
      <c r="L168" s="131"/>
      <c r="M168" s="131"/>
      <c r="N168" s="128">
        <f t="shared" si="2"/>
        <v>87.22222222222223</v>
      </c>
      <c r="O168" s="131"/>
    </row>
    <row r="169" spans="2:15" s="41" customFormat="1" ht="19.5" customHeight="1">
      <c r="B169" s="62" t="s">
        <v>101</v>
      </c>
      <c r="C169" s="130" t="s">
        <v>102</v>
      </c>
      <c r="D169" s="131"/>
      <c r="E169" s="131"/>
      <c r="F169" s="131"/>
      <c r="G169" s="130"/>
      <c r="H169" s="131"/>
      <c r="I169" s="63">
        <v>3900</v>
      </c>
      <c r="K169" s="128">
        <v>3036.64</v>
      </c>
      <c r="L169" s="131"/>
      <c r="M169" s="131"/>
      <c r="N169" s="128">
        <f t="shared" si="2"/>
        <v>77.86256410256411</v>
      </c>
      <c r="O169" s="131"/>
    </row>
    <row r="170" spans="2:15" s="41" customFormat="1" ht="19.5" customHeight="1">
      <c r="B170" s="62" t="s">
        <v>103</v>
      </c>
      <c r="C170" s="130" t="s">
        <v>104</v>
      </c>
      <c r="D170" s="131"/>
      <c r="E170" s="131"/>
      <c r="F170" s="131"/>
      <c r="G170" s="130"/>
      <c r="H170" s="131"/>
      <c r="I170" s="63">
        <v>1000</v>
      </c>
      <c r="K170" s="128">
        <v>414.18</v>
      </c>
      <c r="L170" s="131"/>
      <c r="M170" s="131"/>
      <c r="N170" s="128">
        <f t="shared" si="2"/>
        <v>41.418</v>
      </c>
      <c r="O170" s="131"/>
    </row>
    <row r="171" spans="2:15" s="41" customFormat="1" ht="19.5" customHeight="1">
      <c r="B171" s="62" t="s">
        <v>105</v>
      </c>
      <c r="C171" s="130" t="s">
        <v>106</v>
      </c>
      <c r="D171" s="131"/>
      <c r="E171" s="131"/>
      <c r="F171" s="131"/>
      <c r="G171" s="130"/>
      <c r="H171" s="131"/>
      <c r="I171" s="63">
        <v>400</v>
      </c>
      <c r="K171" s="128">
        <v>0</v>
      </c>
      <c r="L171" s="131"/>
      <c r="M171" s="131"/>
      <c r="N171" s="128">
        <f t="shared" si="2"/>
        <v>0</v>
      </c>
      <c r="O171" s="131"/>
    </row>
    <row r="172" spans="2:15" s="41" customFormat="1" ht="19.5" customHeight="1">
      <c r="B172" s="62" t="s">
        <v>107</v>
      </c>
      <c r="C172" s="130" t="s">
        <v>108</v>
      </c>
      <c r="D172" s="131"/>
      <c r="E172" s="131"/>
      <c r="F172" s="131"/>
      <c r="G172" s="130"/>
      <c r="H172" s="131"/>
      <c r="I172" s="63">
        <v>400</v>
      </c>
      <c r="K172" s="128">
        <v>89.99</v>
      </c>
      <c r="L172" s="131"/>
      <c r="M172" s="131"/>
      <c r="N172" s="128">
        <f t="shared" si="2"/>
        <v>22.4975</v>
      </c>
      <c r="O172" s="131"/>
    </row>
    <row r="173" spans="2:15" s="41" customFormat="1" ht="19.5" customHeight="1">
      <c r="B173" s="62" t="s">
        <v>109</v>
      </c>
      <c r="C173" s="130" t="s">
        <v>110</v>
      </c>
      <c r="D173" s="131"/>
      <c r="E173" s="131"/>
      <c r="F173" s="131"/>
      <c r="G173" s="130"/>
      <c r="H173" s="131"/>
      <c r="I173" s="63">
        <v>300</v>
      </c>
      <c r="K173" s="128">
        <v>0</v>
      </c>
      <c r="L173" s="131"/>
      <c r="M173" s="131"/>
      <c r="N173" s="128">
        <f t="shared" si="2"/>
        <v>0</v>
      </c>
      <c r="O173" s="131"/>
    </row>
    <row r="174" spans="2:15" s="41" customFormat="1" ht="19.5" customHeight="1">
      <c r="B174" s="62" t="s">
        <v>115</v>
      </c>
      <c r="C174" s="130" t="s">
        <v>116</v>
      </c>
      <c r="D174" s="131"/>
      <c r="E174" s="131"/>
      <c r="F174" s="131"/>
      <c r="G174" s="130"/>
      <c r="H174" s="131"/>
      <c r="I174" s="63">
        <v>700</v>
      </c>
      <c r="K174" s="128">
        <v>212.85</v>
      </c>
      <c r="L174" s="131"/>
      <c r="M174" s="131"/>
      <c r="N174" s="128">
        <f t="shared" si="2"/>
        <v>30.407142857142855</v>
      </c>
      <c r="O174" s="131"/>
    </row>
    <row r="175" spans="2:15" s="41" customFormat="1" ht="19.5" customHeight="1">
      <c r="B175" s="62" t="s">
        <v>119</v>
      </c>
      <c r="C175" s="130" t="s">
        <v>120</v>
      </c>
      <c r="D175" s="131"/>
      <c r="E175" s="131"/>
      <c r="F175" s="131"/>
      <c r="G175" s="130"/>
      <c r="H175" s="131"/>
      <c r="I175" s="63">
        <v>1500</v>
      </c>
      <c r="K175" s="128">
        <v>1418.75</v>
      </c>
      <c r="L175" s="131"/>
      <c r="M175" s="131"/>
      <c r="N175" s="128">
        <f t="shared" si="2"/>
        <v>94.58333333333333</v>
      </c>
      <c r="O175" s="131"/>
    </row>
    <row r="176" spans="2:15" s="41" customFormat="1" ht="19.5" customHeight="1">
      <c r="B176" s="62" t="s">
        <v>123</v>
      </c>
      <c r="C176" s="130" t="s">
        <v>124</v>
      </c>
      <c r="D176" s="131"/>
      <c r="E176" s="131"/>
      <c r="F176" s="131"/>
      <c r="G176" s="130"/>
      <c r="H176" s="131"/>
      <c r="I176" s="63">
        <v>1600</v>
      </c>
      <c r="K176" s="128">
        <v>948.29</v>
      </c>
      <c r="L176" s="131"/>
      <c r="M176" s="131"/>
      <c r="N176" s="128">
        <f t="shared" si="2"/>
        <v>59.26812499999999</v>
      </c>
      <c r="O176" s="131"/>
    </row>
    <row r="177" spans="2:15" s="41" customFormat="1" ht="19.5" customHeight="1">
      <c r="B177" s="62" t="s">
        <v>127</v>
      </c>
      <c r="C177" s="130" t="s">
        <v>128</v>
      </c>
      <c r="D177" s="131"/>
      <c r="E177" s="131"/>
      <c r="F177" s="131"/>
      <c r="G177" s="130"/>
      <c r="H177" s="131"/>
      <c r="I177" s="63">
        <v>20500</v>
      </c>
      <c r="K177" s="128">
        <v>33372.37</v>
      </c>
      <c r="L177" s="131"/>
      <c r="M177" s="131"/>
      <c r="N177" s="128">
        <f t="shared" si="2"/>
        <v>162.79204878048782</v>
      </c>
      <c r="O177" s="131"/>
    </row>
    <row r="178" spans="2:15" s="41" customFormat="1" ht="19.5" customHeight="1">
      <c r="B178" s="62" t="s">
        <v>129</v>
      </c>
      <c r="C178" s="130" t="s">
        <v>130</v>
      </c>
      <c r="D178" s="131"/>
      <c r="E178" s="131"/>
      <c r="F178" s="131"/>
      <c r="G178" s="130"/>
      <c r="H178" s="131"/>
      <c r="I178" s="63">
        <v>1600</v>
      </c>
      <c r="K178" s="128">
        <v>1621.23</v>
      </c>
      <c r="L178" s="131"/>
      <c r="M178" s="131"/>
      <c r="N178" s="128">
        <f t="shared" si="2"/>
        <v>101.326875</v>
      </c>
      <c r="O178" s="131"/>
    </row>
    <row r="179" spans="2:15" s="41" customFormat="1" ht="19.5" customHeight="1">
      <c r="B179" s="62" t="s">
        <v>131</v>
      </c>
      <c r="C179" s="130" t="s">
        <v>132</v>
      </c>
      <c r="D179" s="131"/>
      <c r="E179" s="131"/>
      <c r="F179" s="131"/>
      <c r="G179" s="130"/>
      <c r="H179" s="131"/>
      <c r="I179" s="63">
        <v>9200</v>
      </c>
      <c r="K179" s="128">
        <v>8355.22</v>
      </c>
      <c r="L179" s="131"/>
      <c r="M179" s="131"/>
      <c r="N179" s="128">
        <f t="shared" si="2"/>
        <v>90.81760869565217</v>
      </c>
      <c r="O179" s="131"/>
    </row>
    <row r="180" spans="2:15" s="41" customFormat="1" ht="19.5" customHeight="1">
      <c r="B180" s="62" t="s">
        <v>135</v>
      </c>
      <c r="C180" s="130" t="s">
        <v>134</v>
      </c>
      <c r="D180" s="131"/>
      <c r="E180" s="131"/>
      <c r="F180" s="131"/>
      <c r="G180" s="130"/>
      <c r="H180" s="131"/>
      <c r="I180" s="63">
        <v>700</v>
      </c>
      <c r="K180" s="128">
        <v>0</v>
      </c>
      <c r="L180" s="131"/>
      <c r="M180" s="131"/>
      <c r="N180" s="128">
        <f t="shared" si="2"/>
        <v>0</v>
      </c>
      <c r="O180" s="131"/>
    </row>
    <row r="181" spans="2:15" s="41" customFormat="1" ht="19.5" customHeight="1">
      <c r="B181" s="62" t="s">
        <v>142</v>
      </c>
      <c r="C181" s="130" t="s">
        <v>143</v>
      </c>
      <c r="D181" s="131"/>
      <c r="E181" s="131"/>
      <c r="F181" s="131"/>
      <c r="G181" s="130"/>
      <c r="H181" s="131"/>
      <c r="I181" s="63">
        <v>900</v>
      </c>
      <c r="K181" s="128">
        <v>719.24</v>
      </c>
      <c r="L181" s="131"/>
      <c r="M181" s="131"/>
      <c r="N181" s="128">
        <f t="shared" si="2"/>
        <v>79.91555555555556</v>
      </c>
      <c r="O181" s="131"/>
    </row>
    <row r="182" spans="2:15" s="41" customFormat="1" ht="19.5" customHeight="1">
      <c r="B182" s="62" t="s">
        <v>144</v>
      </c>
      <c r="C182" s="130" t="s">
        <v>145</v>
      </c>
      <c r="D182" s="131"/>
      <c r="E182" s="131"/>
      <c r="F182" s="131"/>
      <c r="G182" s="130"/>
      <c r="H182" s="131"/>
      <c r="I182" s="63">
        <v>2100</v>
      </c>
      <c r="K182" s="128">
        <v>2000</v>
      </c>
      <c r="L182" s="131"/>
      <c r="M182" s="131"/>
      <c r="N182" s="128">
        <f t="shared" si="2"/>
        <v>95.23809523809523</v>
      </c>
      <c r="O182" s="131"/>
    </row>
    <row r="183" spans="2:15" s="41" customFormat="1" ht="19.5" customHeight="1">
      <c r="B183" s="62" t="s">
        <v>148</v>
      </c>
      <c r="C183" s="130" t="s">
        <v>137</v>
      </c>
      <c r="D183" s="131"/>
      <c r="E183" s="131"/>
      <c r="F183" s="131"/>
      <c r="G183" s="130"/>
      <c r="H183" s="131"/>
      <c r="I183" s="63">
        <v>100</v>
      </c>
      <c r="K183" s="128">
        <v>9.28</v>
      </c>
      <c r="L183" s="131"/>
      <c r="M183" s="131"/>
      <c r="N183" s="128">
        <f t="shared" si="2"/>
        <v>9.28</v>
      </c>
      <c r="O183" s="131"/>
    </row>
    <row r="184" spans="2:15" ht="24.75" customHeight="1">
      <c r="B184" s="60" t="s">
        <v>231</v>
      </c>
      <c r="C184" s="141" t="s">
        <v>232</v>
      </c>
      <c r="D184" s="141"/>
      <c r="E184" s="141"/>
      <c r="F184" s="141"/>
      <c r="G184" s="141"/>
      <c r="H184" s="141"/>
      <c r="I184" s="61">
        <v>6100</v>
      </c>
      <c r="J184" s="61"/>
      <c r="K184" s="127">
        <v>7349.23</v>
      </c>
      <c r="L184" s="127"/>
      <c r="M184" s="127"/>
      <c r="N184" s="127">
        <f t="shared" si="2"/>
        <v>120.47918032786885</v>
      </c>
      <c r="O184" s="127"/>
    </row>
    <row r="185" spans="2:15" s="41" customFormat="1" ht="19.5" customHeight="1">
      <c r="B185" s="62" t="s">
        <v>101</v>
      </c>
      <c r="C185" s="130" t="s">
        <v>102</v>
      </c>
      <c r="D185" s="131"/>
      <c r="E185" s="131"/>
      <c r="F185" s="131"/>
      <c r="G185" s="130"/>
      <c r="H185" s="131"/>
      <c r="I185" s="63">
        <v>800</v>
      </c>
      <c r="K185" s="128">
        <v>561.08</v>
      </c>
      <c r="L185" s="131"/>
      <c r="M185" s="131"/>
      <c r="N185" s="128">
        <f t="shared" si="2"/>
        <v>70.135</v>
      </c>
      <c r="O185" s="131"/>
    </row>
    <row r="186" spans="2:15" s="41" customFormat="1" ht="19.5" customHeight="1">
      <c r="B186" s="62" t="s">
        <v>103</v>
      </c>
      <c r="C186" s="130" t="s">
        <v>104</v>
      </c>
      <c r="D186" s="131"/>
      <c r="E186" s="131"/>
      <c r="F186" s="131"/>
      <c r="G186" s="130"/>
      <c r="H186" s="131"/>
      <c r="I186" s="63">
        <v>100</v>
      </c>
      <c r="K186" s="128">
        <v>36.67</v>
      </c>
      <c r="L186" s="131"/>
      <c r="M186" s="131"/>
      <c r="N186" s="128">
        <f t="shared" si="2"/>
        <v>36.67</v>
      </c>
      <c r="O186" s="131"/>
    </row>
    <row r="187" spans="2:15" s="41" customFormat="1" ht="19.5" customHeight="1">
      <c r="B187" s="62" t="s">
        <v>107</v>
      </c>
      <c r="C187" s="130" t="s">
        <v>108</v>
      </c>
      <c r="D187" s="131"/>
      <c r="E187" s="131"/>
      <c r="F187" s="131"/>
      <c r="G187" s="130"/>
      <c r="H187" s="131"/>
      <c r="I187" s="63">
        <v>400</v>
      </c>
      <c r="K187" s="128">
        <v>34.12</v>
      </c>
      <c r="L187" s="131"/>
      <c r="M187" s="131"/>
      <c r="N187" s="128">
        <f t="shared" si="2"/>
        <v>8.53</v>
      </c>
      <c r="O187" s="131"/>
    </row>
    <row r="188" spans="2:15" s="41" customFormat="1" ht="19.5" customHeight="1">
      <c r="B188" s="62" t="s">
        <v>119</v>
      </c>
      <c r="C188" s="130" t="s">
        <v>120</v>
      </c>
      <c r="D188" s="131"/>
      <c r="E188" s="131"/>
      <c r="F188" s="131"/>
      <c r="G188" s="130"/>
      <c r="H188" s="131"/>
      <c r="I188" s="63">
        <v>100</v>
      </c>
      <c r="K188" s="128">
        <v>0</v>
      </c>
      <c r="L188" s="131"/>
      <c r="M188" s="131"/>
      <c r="N188" s="128">
        <f t="shared" si="2"/>
        <v>0</v>
      </c>
      <c r="O188" s="131"/>
    </row>
    <row r="189" spans="2:15" s="41" customFormat="1" ht="19.5" customHeight="1">
      <c r="B189" s="62" t="s">
        <v>127</v>
      </c>
      <c r="C189" s="130" t="s">
        <v>128</v>
      </c>
      <c r="D189" s="131"/>
      <c r="E189" s="131"/>
      <c r="F189" s="131"/>
      <c r="G189" s="130"/>
      <c r="H189" s="131"/>
      <c r="I189" s="63">
        <v>4300</v>
      </c>
      <c r="K189" s="128">
        <v>6714.04</v>
      </c>
      <c r="L189" s="131"/>
      <c r="M189" s="131"/>
      <c r="N189" s="128">
        <f t="shared" si="2"/>
        <v>156.14046511627905</v>
      </c>
      <c r="O189" s="131"/>
    </row>
    <row r="190" spans="2:15" s="41" customFormat="1" ht="19.5" customHeight="1">
      <c r="B190" s="62" t="s">
        <v>131</v>
      </c>
      <c r="C190" s="130" t="s">
        <v>132</v>
      </c>
      <c r="D190" s="131"/>
      <c r="E190" s="131"/>
      <c r="F190" s="131"/>
      <c r="G190" s="130"/>
      <c r="H190" s="131"/>
      <c r="I190" s="63">
        <v>400</v>
      </c>
      <c r="K190" s="128">
        <v>3.32</v>
      </c>
      <c r="L190" s="131"/>
      <c r="M190" s="131"/>
      <c r="N190" s="128">
        <f t="shared" si="2"/>
        <v>0.83</v>
      </c>
      <c r="O190" s="131"/>
    </row>
    <row r="191" spans="2:15" ht="35.25" customHeight="1">
      <c r="B191" s="64" t="s">
        <v>247</v>
      </c>
      <c r="C191" s="143" t="s">
        <v>248</v>
      </c>
      <c r="D191" s="133"/>
      <c r="E191" s="133"/>
      <c r="F191" s="133"/>
      <c r="G191" s="143"/>
      <c r="H191" s="133"/>
      <c r="I191" s="65">
        <v>182700</v>
      </c>
      <c r="J191" s="67"/>
      <c r="K191" s="132">
        <v>182700</v>
      </c>
      <c r="L191" s="133"/>
      <c r="M191" s="133"/>
      <c r="N191" s="132">
        <f t="shared" si="2"/>
        <v>100</v>
      </c>
      <c r="O191" s="133"/>
    </row>
    <row r="192" spans="2:15" ht="24.75" customHeight="1">
      <c r="B192" s="60" t="s">
        <v>243</v>
      </c>
      <c r="C192" s="141" t="s">
        <v>244</v>
      </c>
      <c r="D192" s="141"/>
      <c r="E192" s="141"/>
      <c r="F192" s="141"/>
      <c r="G192" s="141"/>
      <c r="H192" s="141"/>
      <c r="I192" s="61">
        <v>182700</v>
      </c>
      <c r="J192" s="61"/>
      <c r="K192" s="127">
        <v>182700</v>
      </c>
      <c r="L192" s="127"/>
      <c r="M192" s="127"/>
      <c r="N192" s="127">
        <f t="shared" si="2"/>
        <v>100</v>
      </c>
      <c r="O192" s="127"/>
    </row>
    <row r="193" spans="2:15" s="41" customFormat="1" ht="19.5" customHeight="1">
      <c r="B193" s="62" t="s">
        <v>123</v>
      </c>
      <c r="C193" s="130" t="s">
        <v>124</v>
      </c>
      <c r="D193" s="131"/>
      <c r="E193" s="131"/>
      <c r="F193" s="131"/>
      <c r="G193" s="130"/>
      <c r="H193" s="131"/>
      <c r="I193" s="63">
        <v>0</v>
      </c>
      <c r="K193" s="128">
        <v>182700</v>
      </c>
      <c r="L193" s="131"/>
      <c r="M193" s="131"/>
      <c r="N193" s="128"/>
      <c r="O193" s="131"/>
    </row>
    <row r="194" spans="2:15" s="41" customFormat="1" ht="19.5" customHeight="1">
      <c r="B194" s="62" t="s">
        <v>165</v>
      </c>
      <c r="C194" s="130" t="s">
        <v>166</v>
      </c>
      <c r="D194" s="131"/>
      <c r="E194" s="131"/>
      <c r="F194" s="131"/>
      <c r="G194" s="130"/>
      <c r="H194" s="131"/>
      <c r="I194" s="63">
        <v>182700</v>
      </c>
      <c r="K194" s="128">
        <v>0</v>
      </c>
      <c r="L194" s="131"/>
      <c r="M194" s="131"/>
      <c r="N194" s="128">
        <f t="shared" si="2"/>
        <v>0</v>
      </c>
      <c r="O194" s="131"/>
    </row>
    <row r="195" spans="2:15" ht="24.75" customHeight="1">
      <c r="B195" s="64" t="s">
        <v>249</v>
      </c>
      <c r="C195" s="143" t="s">
        <v>250</v>
      </c>
      <c r="D195" s="133"/>
      <c r="E195" s="133"/>
      <c r="F195" s="133"/>
      <c r="G195" s="143"/>
      <c r="H195" s="133"/>
      <c r="I195" s="65">
        <v>1375500</v>
      </c>
      <c r="J195" s="67"/>
      <c r="K195" s="132">
        <f>K196+K199+K207+K210+K216+K213</f>
        <v>1689775.85</v>
      </c>
      <c r="L195" s="133"/>
      <c r="M195" s="133"/>
      <c r="N195" s="132">
        <f t="shared" si="2"/>
        <v>122.84811704834607</v>
      </c>
      <c r="O195" s="133"/>
    </row>
    <row r="196" spans="2:15" ht="24.75" customHeight="1">
      <c r="B196" s="60" t="s">
        <v>243</v>
      </c>
      <c r="C196" s="141" t="s">
        <v>244</v>
      </c>
      <c r="D196" s="141"/>
      <c r="E196" s="141"/>
      <c r="F196" s="141"/>
      <c r="G196" s="141"/>
      <c r="H196" s="141"/>
      <c r="I196" s="61">
        <v>865900</v>
      </c>
      <c r="J196" s="61"/>
      <c r="K196" s="127">
        <f>SUM(K197:M198)</f>
        <v>892348.97</v>
      </c>
      <c r="L196" s="127"/>
      <c r="M196" s="127"/>
      <c r="N196" s="127">
        <f t="shared" si="2"/>
        <v>103.05450629402932</v>
      </c>
      <c r="O196" s="127"/>
    </row>
    <row r="197" spans="2:15" s="41" customFormat="1" ht="19.5" customHeight="1">
      <c r="B197" s="62" t="s">
        <v>180</v>
      </c>
      <c r="C197" s="130" t="s">
        <v>181</v>
      </c>
      <c r="D197" s="131"/>
      <c r="E197" s="131"/>
      <c r="F197" s="131"/>
      <c r="G197" s="130"/>
      <c r="H197" s="131"/>
      <c r="I197" s="63">
        <v>700000</v>
      </c>
      <c r="K197" s="128">
        <v>750515.33</v>
      </c>
      <c r="L197" s="131"/>
      <c r="M197" s="131"/>
      <c r="N197" s="128">
        <f t="shared" si="2"/>
        <v>107.21647571428569</v>
      </c>
      <c r="O197" s="131"/>
    </row>
    <row r="198" spans="2:15" s="41" customFormat="1" ht="19.5" customHeight="1">
      <c r="B198" s="62" t="s">
        <v>189</v>
      </c>
      <c r="C198" s="130" t="s">
        <v>188</v>
      </c>
      <c r="D198" s="131"/>
      <c r="E198" s="131"/>
      <c r="F198" s="131"/>
      <c r="G198" s="130"/>
      <c r="H198" s="131"/>
      <c r="I198" s="63">
        <v>165900</v>
      </c>
      <c r="K198" s="128">
        <v>141833.64</v>
      </c>
      <c r="L198" s="131"/>
      <c r="M198" s="131"/>
      <c r="N198" s="128">
        <f t="shared" si="2"/>
        <v>85.49345388788427</v>
      </c>
      <c r="O198" s="131"/>
    </row>
    <row r="199" spans="2:15" ht="24.75" customHeight="1">
      <c r="B199" s="60" t="s">
        <v>226</v>
      </c>
      <c r="C199" s="141" t="s">
        <v>227</v>
      </c>
      <c r="D199" s="141"/>
      <c r="E199" s="141"/>
      <c r="F199" s="141"/>
      <c r="G199" s="141"/>
      <c r="H199" s="141"/>
      <c r="I199" s="61">
        <v>101700</v>
      </c>
      <c r="J199" s="61"/>
      <c r="K199" s="127">
        <v>95549.24</v>
      </c>
      <c r="L199" s="127"/>
      <c r="M199" s="127"/>
      <c r="N199" s="127">
        <f t="shared" si="2"/>
        <v>93.95205506391348</v>
      </c>
      <c r="O199" s="127"/>
    </row>
    <row r="200" spans="2:15" s="41" customFormat="1" ht="19.5" customHeight="1">
      <c r="B200" s="62" t="s">
        <v>170</v>
      </c>
      <c r="C200" s="130" t="s">
        <v>171</v>
      </c>
      <c r="D200" s="131"/>
      <c r="E200" s="131"/>
      <c r="F200" s="131"/>
      <c r="G200" s="130"/>
      <c r="H200" s="131"/>
      <c r="I200" s="63">
        <v>74500</v>
      </c>
      <c r="K200" s="128">
        <v>68697.77</v>
      </c>
      <c r="L200" s="131"/>
      <c r="M200" s="131"/>
      <c r="N200" s="128">
        <f t="shared" si="2"/>
        <v>92.21177181208054</v>
      </c>
      <c r="O200" s="131"/>
    </row>
    <row r="201" spans="2:15" s="41" customFormat="1" ht="19.5" customHeight="1">
      <c r="B201" s="62" t="s">
        <v>172</v>
      </c>
      <c r="C201" s="130" t="s">
        <v>173</v>
      </c>
      <c r="D201" s="131"/>
      <c r="E201" s="131"/>
      <c r="F201" s="131"/>
      <c r="G201" s="130"/>
      <c r="H201" s="131"/>
      <c r="I201" s="63">
        <v>2500</v>
      </c>
      <c r="K201" s="128">
        <v>1814.42</v>
      </c>
      <c r="L201" s="131"/>
      <c r="M201" s="131"/>
      <c r="N201" s="128">
        <f t="shared" si="2"/>
        <v>72.5768</v>
      </c>
      <c r="O201" s="131"/>
    </row>
    <row r="202" spans="2:15" s="41" customFormat="1" ht="19.5" customHeight="1">
      <c r="B202" s="62" t="s">
        <v>174</v>
      </c>
      <c r="C202" s="130" t="s">
        <v>175</v>
      </c>
      <c r="D202" s="131"/>
      <c r="E202" s="131"/>
      <c r="F202" s="131"/>
      <c r="G202" s="130"/>
      <c r="H202" s="131"/>
      <c r="I202" s="63">
        <v>20700</v>
      </c>
      <c r="K202" s="128">
        <v>23771.58</v>
      </c>
      <c r="L202" s="131"/>
      <c r="M202" s="131"/>
      <c r="N202" s="128">
        <f t="shared" si="2"/>
        <v>114.83855072463768</v>
      </c>
      <c r="O202" s="131"/>
    </row>
    <row r="203" spans="2:15" s="41" customFormat="1" ht="19.5" customHeight="1">
      <c r="B203" s="62" t="s">
        <v>176</v>
      </c>
      <c r="C203" s="130" t="s">
        <v>177</v>
      </c>
      <c r="D203" s="131"/>
      <c r="E203" s="131"/>
      <c r="F203" s="131"/>
      <c r="G203" s="130"/>
      <c r="H203" s="131"/>
      <c r="I203" s="63">
        <v>0</v>
      </c>
      <c r="K203" s="128">
        <v>0</v>
      </c>
      <c r="L203" s="131"/>
      <c r="M203" s="131"/>
      <c r="N203" s="128"/>
      <c r="O203" s="131"/>
    </row>
    <row r="204" spans="2:15" s="41" customFormat="1" ht="19.5" customHeight="1">
      <c r="B204" s="62" t="s">
        <v>180</v>
      </c>
      <c r="C204" s="130" t="s">
        <v>181</v>
      </c>
      <c r="D204" s="131"/>
      <c r="E204" s="131"/>
      <c r="F204" s="131"/>
      <c r="G204" s="130"/>
      <c r="H204" s="131"/>
      <c r="I204" s="63">
        <v>0</v>
      </c>
      <c r="K204" s="128">
        <v>514.64</v>
      </c>
      <c r="L204" s="131"/>
      <c r="M204" s="131"/>
      <c r="N204" s="128"/>
      <c r="O204" s="131"/>
    </row>
    <row r="205" spans="2:15" s="41" customFormat="1" ht="19.5" customHeight="1">
      <c r="B205" s="62" t="s">
        <v>184</v>
      </c>
      <c r="C205" s="130" t="s">
        <v>185</v>
      </c>
      <c r="D205" s="131"/>
      <c r="E205" s="131"/>
      <c r="F205" s="131"/>
      <c r="G205" s="130"/>
      <c r="H205" s="131"/>
      <c r="I205" s="63">
        <v>4000</v>
      </c>
      <c r="K205" s="128">
        <v>750.83</v>
      </c>
      <c r="L205" s="131"/>
      <c r="M205" s="131"/>
      <c r="N205" s="128">
        <f aca="true" t="shared" si="3" ref="N205:N219">(K205/I205)*100</f>
        <v>18.77075</v>
      </c>
      <c r="O205" s="131"/>
    </row>
    <row r="206" spans="2:15" s="41" customFormat="1" ht="19.5" customHeight="1">
      <c r="B206" s="62" t="s">
        <v>189</v>
      </c>
      <c r="C206" s="130" t="s">
        <v>188</v>
      </c>
      <c r="D206" s="131"/>
      <c r="E206" s="131"/>
      <c r="F206" s="131"/>
      <c r="G206" s="130"/>
      <c r="H206" s="131"/>
      <c r="I206" s="63">
        <v>0</v>
      </c>
      <c r="K206" s="128">
        <v>0</v>
      </c>
      <c r="L206" s="131"/>
      <c r="M206" s="131"/>
      <c r="N206" s="128"/>
      <c r="O206" s="131"/>
    </row>
    <row r="207" spans="2:15" ht="24.75" customHeight="1">
      <c r="B207" s="60" t="s">
        <v>229</v>
      </c>
      <c r="C207" s="141" t="s">
        <v>230</v>
      </c>
      <c r="D207" s="141"/>
      <c r="E207" s="141"/>
      <c r="F207" s="141"/>
      <c r="G207" s="141"/>
      <c r="H207" s="141"/>
      <c r="I207" s="61">
        <v>397900</v>
      </c>
      <c r="J207" s="61"/>
      <c r="K207" s="127">
        <v>494880.57</v>
      </c>
      <c r="L207" s="127"/>
      <c r="M207" s="127"/>
      <c r="N207" s="127">
        <f t="shared" si="3"/>
        <v>124.37310128172908</v>
      </c>
      <c r="O207" s="127"/>
    </row>
    <row r="208" spans="2:15" s="41" customFormat="1" ht="19.5" customHeight="1">
      <c r="B208" s="62" t="s">
        <v>170</v>
      </c>
      <c r="C208" s="130" t="s">
        <v>171</v>
      </c>
      <c r="D208" s="131"/>
      <c r="E208" s="131"/>
      <c r="F208" s="131"/>
      <c r="G208" s="130"/>
      <c r="H208" s="131"/>
      <c r="I208" s="63">
        <v>2700</v>
      </c>
      <c r="K208" s="128">
        <v>11448.76</v>
      </c>
      <c r="L208" s="131"/>
      <c r="M208" s="131"/>
      <c r="N208" s="128">
        <f t="shared" si="3"/>
        <v>424.02814814814815</v>
      </c>
      <c r="O208" s="131"/>
    </row>
    <row r="209" spans="2:15" s="41" customFormat="1" ht="19.5" customHeight="1">
      <c r="B209" s="62" t="s">
        <v>180</v>
      </c>
      <c r="C209" s="130" t="s">
        <v>181</v>
      </c>
      <c r="D209" s="131"/>
      <c r="E209" s="131"/>
      <c r="F209" s="131"/>
      <c r="G209" s="130"/>
      <c r="H209" s="131"/>
      <c r="I209" s="63">
        <v>395200</v>
      </c>
      <c r="K209" s="128">
        <v>483431.81</v>
      </c>
      <c r="L209" s="131"/>
      <c r="M209" s="131"/>
      <c r="N209" s="128">
        <f t="shared" si="3"/>
        <v>122.32586285425103</v>
      </c>
      <c r="O209" s="131"/>
    </row>
    <row r="210" spans="2:15" ht="24.75" customHeight="1">
      <c r="B210" s="60" t="s">
        <v>231</v>
      </c>
      <c r="C210" s="141" t="s">
        <v>232</v>
      </c>
      <c r="D210" s="141"/>
      <c r="E210" s="141"/>
      <c r="F210" s="141"/>
      <c r="G210" s="141"/>
      <c r="H210" s="141"/>
      <c r="I210" s="61">
        <v>8700</v>
      </c>
      <c r="J210" s="61"/>
      <c r="K210" s="127">
        <v>3158.13</v>
      </c>
      <c r="L210" s="127"/>
      <c r="M210" s="127"/>
      <c r="N210" s="127">
        <f>(K210/I210)*100</f>
        <v>36.30034482758621</v>
      </c>
      <c r="O210" s="127"/>
    </row>
    <row r="211" spans="2:15" s="41" customFormat="1" ht="19.5" customHeight="1">
      <c r="B211" s="62" t="s">
        <v>170</v>
      </c>
      <c r="C211" s="130" t="s">
        <v>171</v>
      </c>
      <c r="D211" s="131"/>
      <c r="E211" s="131"/>
      <c r="F211" s="131"/>
      <c r="G211" s="130"/>
      <c r="H211" s="131"/>
      <c r="I211" s="63">
        <v>3500</v>
      </c>
      <c r="K211" s="128">
        <v>1237.5</v>
      </c>
      <c r="L211" s="131"/>
      <c r="M211" s="131"/>
      <c r="N211" s="128">
        <f>(K211/I211)*100</f>
        <v>35.35714285714286</v>
      </c>
      <c r="O211" s="131"/>
    </row>
    <row r="212" spans="2:15" s="41" customFormat="1" ht="19.5" customHeight="1">
      <c r="B212" s="62" t="s">
        <v>180</v>
      </c>
      <c r="C212" s="130" t="s">
        <v>181</v>
      </c>
      <c r="D212" s="131"/>
      <c r="E212" s="131"/>
      <c r="F212" s="131"/>
      <c r="G212" s="130"/>
      <c r="H212" s="131"/>
      <c r="I212" s="63">
        <v>5200</v>
      </c>
      <c r="K212" s="128">
        <v>1920.63</v>
      </c>
      <c r="L212" s="131"/>
      <c r="M212" s="131"/>
      <c r="N212" s="128">
        <f t="shared" si="3"/>
        <v>36.93519230769231</v>
      </c>
      <c r="O212" s="131"/>
    </row>
    <row r="213" spans="2:15" s="41" customFormat="1" ht="22.5" customHeight="1">
      <c r="B213" s="76" t="s">
        <v>269</v>
      </c>
      <c r="C213" s="141" t="s">
        <v>236</v>
      </c>
      <c r="D213" s="141"/>
      <c r="E213" s="141"/>
      <c r="F213" s="141"/>
      <c r="G213" s="141"/>
      <c r="H213" s="141"/>
      <c r="I213" s="75">
        <v>0</v>
      </c>
      <c r="J213" s="75"/>
      <c r="K213" s="127">
        <f>SUM(K214:M215)</f>
        <v>68453.06000000001</v>
      </c>
      <c r="L213" s="127"/>
      <c r="M213" s="127"/>
      <c r="N213" s="127"/>
      <c r="O213" s="127"/>
    </row>
    <row r="214" spans="2:15" s="41" customFormat="1" ht="19.5" customHeight="1">
      <c r="B214" s="66">
        <v>3232</v>
      </c>
      <c r="C214" s="129" t="s">
        <v>118</v>
      </c>
      <c r="D214" s="129"/>
      <c r="E214" s="129"/>
      <c r="F214" s="129"/>
      <c r="G214" s="62"/>
      <c r="I214" s="63">
        <v>0</v>
      </c>
      <c r="K214" s="128">
        <v>930.32</v>
      </c>
      <c r="L214" s="131"/>
      <c r="M214" s="131"/>
      <c r="N214" s="128"/>
      <c r="O214" s="131"/>
    </row>
    <row r="215" spans="2:15" s="41" customFormat="1" ht="19.5" customHeight="1">
      <c r="B215" s="66">
        <v>3237</v>
      </c>
      <c r="C215" s="130" t="s">
        <v>128</v>
      </c>
      <c r="D215" s="131"/>
      <c r="E215" s="131"/>
      <c r="F215" s="131"/>
      <c r="G215" s="62"/>
      <c r="I215" s="63">
        <v>0</v>
      </c>
      <c r="K215" s="128">
        <v>67522.74</v>
      </c>
      <c r="L215" s="131"/>
      <c r="M215" s="131"/>
      <c r="N215" s="128"/>
      <c r="O215" s="131"/>
    </row>
    <row r="216" spans="2:15" ht="24.75" customHeight="1">
      <c r="B216" s="60" t="s">
        <v>237</v>
      </c>
      <c r="C216" s="141" t="s">
        <v>238</v>
      </c>
      <c r="D216" s="141"/>
      <c r="E216" s="141"/>
      <c r="F216" s="141"/>
      <c r="G216" s="141"/>
      <c r="H216" s="141"/>
      <c r="I216" s="61">
        <v>0</v>
      </c>
      <c r="J216" s="61"/>
      <c r="K216" s="127">
        <v>135385.88</v>
      </c>
      <c r="L216" s="127"/>
      <c r="M216" s="127"/>
      <c r="N216" s="127"/>
      <c r="O216" s="127"/>
    </row>
    <row r="217" spans="2:15" s="41" customFormat="1" ht="19.5" customHeight="1">
      <c r="B217" s="62" t="s">
        <v>180</v>
      </c>
      <c r="C217" s="130" t="s">
        <v>181</v>
      </c>
      <c r="D217" s="131"/>
      <c r="E217" s="131"/>
      <c r="F217" s="131"/>
      <c r="G217" s="130"/>
      <c r="H217" s="131"/>
      <c r="I217" s="63">
        <v>0</v>
      </c>
      <c r="K217" s="128">
        <v>135385.88</v>
      </c>
      <c r="L217" s="131"/>
      <c r="M217" s="131"/>
      <c r="N217" s="128"/>
      <c r="O217" s="128"/>
    </row>
    <row r="218" spans="2:15" ht="24.75" customHeight="1">
      <c r="B218" s="60" t="s">
        <v>239</v>
      </c>
      <c r="C218" s="141" t="s">
        <v>240</v>
      </c>
      <c r="D218" s="141"/>
      <c r="E218" s="141"/>
      <c r="F218" s="141"/>
      <c r="G218" s="141"/>
      <c r="H218" s="141"/>
      <c r="I218" s="61">
        <v>1300</v>
      </c>
      <c r="J218" s="61"/>
      <c r="K218" s="127">
        <v>0</v>
      </c>
      <c r="L218" s="127"/>
      <c r="M218" s="127"/>
      <c r="N218" s="127">
        <f t="shared" si="3"/>
        <v>0</v>
      </c>
      <c r="O218" s="127"/>
    </row>
    <row r="219" spans="2:15" s="41" customFormat="1" ht="19.5" customHeight="1">
      <c r="B219" s="62" t="s">
        <v>170</v>
      </c>
      <c r="C219" s="130" t="s">
        <v>171</v>
      </c>
      <c r="D219" s="131"/>
      <c r="E219" s="131"/>
      <c r="F219" s="131"/>
      <c r="G219" s="130"/>
      <c r="H219" s="131"/>
      <c r="I219" s="63">
        <v>1300</v>
      </c>
      <c r="K219" s="128">
        <v>0</v>
      </c>
      <c r="L219" s="131"/>
      <c r="M219" s="131"/>
      <c r="N219" s="128">
        <f t="shared" si="3"/>
        <v>0</v>
      </c>
      <c r="O219" s="128"/>
    </row>
    <row r="220" ht="409.5" customHeight="1" hidden="1"/>
  </sheetData>
  <sheetProtection/>
  <mergeCells count="844">
    <mergeCell ref="C18:F18"/>
    <mergeCell ref="G18:H18"/>
    <mergeCell ref="K18:M18"/>
    <mergeCell ref="D8:M8"/>
    <mergeCell ref="D9:N9"/>
    <mergeCell ref="N40:O40"/>
    <mergeCell ref="C38:F38"/>
    <mergeCell ref="G38:H38"/>
    <mergeCell ref="K38:M38"/>
    <mergeCell ref="C39:F39"/>
    <mergeCell ref="C219:F219"/>
    <mergeCell ref="G219:H219"/>
    <mergeCell ref="K219:M219"/>
    <mergeCell ref="C16:F16"/>
    <mergeCell ref="G16:H16"/>
    <mergeCell ref="K16:M16"/>
    <mergeCell ref="C217:F217"/>
    <mergeCell ref="G217:H217"/>
    <mergeCell ref="K217:M217"/>
    <mergeCell ref="C218:F218"/>
    <mergeCell ref="G218:H218"/>
    <mergeCell ref="K218:M218"/>
    <mergeCell ref="C216:F216"/>
    <mergeCell ref="G216:H216"/>
    <mergeCell ref="K216:M216"/>
    <mergeCell ref="C212:F212"/>
    <mergeCell ref="G212:H212"/>
    <mergeCell ref="K212:M212"/>
    <mergeCell ref="C213:F213"/>
    <mergeCell ref="G213:H213"/>
    <mergeCell ref="C210:F210"/>
    <mergeCell ref="G210:H210"/>
    <mergeCell ref="K210:M210"/>
    <mergeCell ref="C211:F211"/>
    <mergeCell ref="G211:H211"/>
    <mergeCell ref="K211:M211"/>
    <mergeCell ref="C208:F208"/>
    <mergeCell ref="G208:H208"/>
    <mergeCell ref="K208:M208"/>
    <mergeCell ref="C209:F209"/>
    <mergeCell ref="G209:H209"/>
    <mergeCell ref="K209:M209"/>
    <mergeCell ref="C206:F206"/>
    <mergeCell ref="G206:H206"/>
    <mergeCell ref="K206:M206"/>
    <mergeCell ref="C207:F207"/>
    <mergeCell ref="G207:H207"/>
    <mergeCell ref="K207:M207"/>
    <mergeCell ref="C204:F204"/>
    <mergeCell ref="G204:H204"/>
    <mergeCell ref="K204:M204"/>
    <mergeCell ref="C205:F205"/>
    <mergeCell ref="G205:H205"/>
    <mergeCell ref="K205:M205"/>
    <mergeCell ref="C202:F202"/>
    <mergeCell ref="G202:H202"/>
    <mergeCell ref="K202:M202"/>
    <mergeCell ref="C203:F203"/>
    <mergeCell ref="G203:H203"/>
    <mergeCell ref="K203:M203"/>
    <mergeCell ref="C200:F200"/>
    <mergeCell ref="G200:H200"/>
    <mergeCell ref="K200:M200"/>
    <mergeCell ref="C201:F201"/>
    <mergeCell ref="G201:H201"/>
    <mergeCell ref="K201:M201"/>
    <mergeCell ref="C198:F198"/>
    <mergeCell ref="G198:H198"/>
    <mergeCell ref="K198:M198"/>
    <mergeCell ref="C199:F199"/>
    <mergeCell ref="G199:H199"/>
    <mergeCell ref="K199:M199"/>
    <mergeCell ref="C196:F196"/>
    <mergeCell ref="G196:H196"/>
    <mergeCell ref="K196:M196"/>
    <mergeCell ref="C197:F197"/>
    <mergeCell ref="G197:H197"/>
    <mergeCell ref="K197:M197"/>
    <mergeCell ref="C194:F194"/>
    <mergeCell ref="G194:H194"/>
    <mergeCell ref="K194:M194"/>
    <mergeCell ref="C195:F195"/>
    <mergeCell ref="G195:H195"/>
    <mergeCell ref="K195:M195"/>
    <mergeCell ref="C192:F192"/>
    <mergeCell ref="G192:H192"/>
    <mergeCell ref="K192:M192"/>
    <mergeCell ref="C193:F193"/>
    <mergeCell ref="G193:H193"/>
    <mergeCell ref="K193:M193"/>
    <mergeCell ref="C191:F191"/>
    <mergeCell ref="G191:H191"/>
    <mergeCell ref="K191:M191"/>
    <mergeCell ref="C189:F189"/>
    <mergeCell ref="G189:H189"/>
    <mergeCell ref="K189:M189"/>
    <mergeCell ref="C190:F190"/>
    <mergeCell ref="G190:H190"/>
    <mergeCell ref="K190:M190"/>
    <mergeCell ref="C187:F187"/>
    <mergeCell ref="G187:H187"/>
    <mergeCell ref="K187:M187"/>
    <mergeCell ref="C188:F188"/>
    <mergeCell ref="G188:H188"/>
    <mergeCell ref="K188:M188"/>
    <mergeCell ref="C185:F185"/>
    <mergeCell ref="G185:H185"/>
    <mergeCell ref="K185:M185"/>
    <mergeCell ref="C186:F186"/>
    <mergeCell ref="G186:H186"/>
    <mergeCell ref="K186:M186"/>
    <mergeCell ref="C183:F183"/>
    <mergeCell ref="G183:H183"/>
    <mergeCell ref="K183:M183"/>
    <mergeCell ref="C184:F184"/>
    <mergeCell ref="G184:H184"/>
    <mergeCell ref="K184:M184"/>
    <mergeCell ref="C181:F181"/>
    <mergeCell ref="G181:H181"/>
    <mergeCell ref="K181:M181"/>
    <mergeCell ref="C182:F182"/>
    <mergeCell ref="G182:H182"/>
    <mergeCell ref="K182:M182"/>
    <mergeCell ref="C179:F179"/>
    <mergeCell ref="G179:H179"/>
    <mergeCell ref="K179:M179"/>
    <mergeCell ref="C180:F180"/>
    <mergeCell ref="G180:H180"/>
    <mergeCell ref="K180:M180"/>
    <mergeCell ref="C177:F177"/>
    <mergeCell ref="G177:H177"/>
    <mergeCell ref="K177:M177"/>
    <mergeCell ref="C178:F178"/>
    <mergeCell ref="G178:H178"/>
    <mergeCell ref="K178:M178"/>
    <mergeCell ref="C175:F175"/>
    <mergeCell ref="G175:H175"/>
    <mergeCell ref="K175:M175"/>
    <mergeCell ref="C176:F176"/>
    <mergeCell ref="G176:H176"/>
    <mergeCell ref="K176:M176"/>
    <mergeCell ref="C173:F173"/>
    <mergeCell ref="G173:H173"/>
    <mergeCell ref="K173:M173"/>
    <mergeCell ref="C174:F174"/>
    <mergeCell ref="G174:H174"/>
    <mergeCell ref="K174:M174"/>
    <mergeCell ref="C171:F171"/>
    <mergeCell ref="G171:H171"/>
    <mergeCell ref="K171:M171"/>
    <mergeCell ref="C172:F172"/>
    <mergeCell ref="G172:H172"/>
    <mergeCell ref="K172:M172"/>
    <mergeCell ref="C169:F169"/>
    <mergeCell ref="G169:H169"/>
    <mergeCell ref="K169:M169"/>
    <mergeCell ref="C170:F170"/>
    <mergeCell ref="G170:H170"/>
    <mergeCell ref="K170:M170"/>
    <mergeCell ref="C167:F167"/>
    <mergeCell ref="G167:H167"/>
    <mergeCell ref="K167:M167"/>
    <mergeCell ref="C168:F168"/>
    <mergeCell ref="G168:H168"/>
    <mergeCell ref="K168:M168"/>
    <mergeCell ref="C165:F165"/>
    <mergeCell ref="G165:H165"/>
    <mergeCell ref="K165:M165"/>
    <mergeCell ref="C166:F166"/>
    <mergeCell ref="G166:H166"/>
    <mergeCell ref="K166:M166"/>
    <mergeCell ref="C163:F163"/>
    <mergeCell ref="G163:H163"/>
    <mergeCell ref="K163:M163"/>
    <mergeCell ref="C164:F164"/>
    <mergeCell ref="G164:H164"/>
    <mergeCell ref="K164:M164"/>
    <mergeCell ref="C161:F161"/>
    <mergeCell ref="G161:H161"/>
    <mergeCell ref="K161:M161"/>
    <mergeCell ref="C162:F162"/>
    <mergeCell ref="G162:H162"/>
    <mergeCell ref="K162:M162"/>
    <mergeCell ref="C159:F159"/>
    <mergeCell ref="G159:H159"/>
    <mergeCell ref="K159:M159"/>
    <mergeCell ref="C160:F160"/>
    <mergeCell ref="G160:H160"/>
    <mergeCell ref="K160:M160"/>
    <mergeCell ref="C157:F157"/>
    <mergeCell ref="G157:H157"/>
    <mergeCell ref="K157:M157"/>
    <mergeCell ref="C158:F158"/>
    <mergeCell ref="G158:H158"/>
    <mergeCell ref="K158:M158"/>
    <mergeCell ref="C155:F155"/>
    <mergeCell ref="G155:H155"/>
    <mergeCell ref="K155:M155"/>
    <mergeCell ref="C156:F156"/>
    <mergeCell ref="G156:H156"/>
    <mergeCell ref="K156:M156"/>
    <mergeCell ref="C153:F153"/>
    <mergeCell ref="G153:H153"/>
    <mergeCell ref="K153:M153"/>
    <mergeCell ref="C154:F154"/>
    <mergeCell ref="G154:H154"/>
    <mergeCell ref="K154:M154"/>
    <mergeCell ref="C151:F151"/>
    <mergeCell ref="G151:H151"/>
    <mergeCell ref="K151:M151"/>
    <mergeCell ref="C152:F152"/>
    <mergeCell ref="G152:H152"/>
    <mergeCell ref="K152:M152"/>
    <mergeCell ref="C149:F149"/>
    <mergeCell ref="G149:H149"/>
    <mergeCell ref="K149:M149"/>
    <mergeCell ref="C150:F150"/>
    <mergeCell ref="G150:H150"/>
    <mergeCell ref="K150:M150"/>
    <mergeCell ref="C147:F147"/>
    <mergeCell ref="G147:H147"/>
    <mergeCell ref="K147:M147"/>
    <mergeCell ref="C148:F148"/>
    <mergeCell ref="G148:H148"/>
    <mergeCell ref="K148:M148"/>
    <mergeCell ref="C145:F145"/>
    <mergeCell ref="G145:H145"/>
    <mergeCell ref="K145:M145"/>
    <mergeCell ref="C146:F146"/>
    <mergeCell ref="G146:H146"/>
    <mergeCell ref="K146:M146"/>
    <mergeCell ref="C143:F143"/>
    <mergeCell ref="G143:H143"/>
    <mergeCell ref="K143:M143"/>
    <mergeCell ref="C144:F144"/>
    <mergeCell ref="G144:H144"/>
    <mergeCell ref="K144:M144"/>
    <mergeCell ref="C141:F141"/>
    <mergeCell ref="G141:H141"/>
    <mergeCell ref="K141:M141"/>
    <mergeCell ref="C142:F142"/>
    <mergeCell ref="G142:H142"/>
    <mergeCell ref="K142:M142"/>
    <mergeCell ref="C139:F139"/>
    <mergeCell ref="G139:H139"/>
    <mergeCell ref="K139:M139"/>
    <mergeCell ref="C140:F140"/>
    <mergeCell ref="G140:H140"/>
    <mergeCell ref="K140:M140"/>
    <mergeCell ref="C137:F137"/>
    <mergeCell ref="G137:H137"/>
    <mergeCell ref="K137:M137"/>
    <mergeCell ref="C138:F138"/>
    <mergeCell ref="G138:H138"/>
    <mergeCell ref="K138:M138"/>
    <mergeCell ref="C135:F135"/>
    <mergeCell ref="G135:H135"/>
    <mergeCell ref="K135:M135"/>
    <mergeCell ref="C136:F136"/>
    <mergeCell ref="G136:H136"/>
    <mergeCell ref="K136:M136"/>
    <mergeCell ref="C133:F133"/>
    <mergeCell ref="G133:H133"/>
    <mergeCell ref="K133:M133"/>
    <mergeCell ref="C134:F134"/>
    <mergeCell ref="G134:H134"/>
    <mergeCell ref="K134:M134"/>
    <mergeCell ref="C131:F131"/>
    <mergeCell ref="G131:H131"/>
    <mergeCell ref="K131:M131"/>
    <mergeCell ref="C132:F132"/>
    <mergeCell ref="G132:H132"/>
    <mergeCell ref="K132:M132"/>
    <mergeCell ref="C129:F129"/>
    <mergeCell ref="G129:H129"/>
    <mergeCell ref="K129:M129"/>
    <mergeCell ref="C130:F130"/>
    <mergeCell ref="G130:H130"/>
    <mergeCell ref="K130:M130"/>
    <mergeCell ref="C127:F127"/>
    <mergeCell ref="G127:H127"/>
    <mergeCell ref="K127:M127"/>
    <mergeCell ref="C128:F128"/>
    <mergeCell ref="G128:H128"/>
    <mergeCell ref="K128:M128"/>
    <mergeCell ref="C125:F125"/>
    <mergeCell ref="G125:H125"/>
    <mergeCell ref="K125:M125"/>
    <mergeCell ref="C126:F126"/>
    <mergeCell ref="G126:H126"/>
    <mergeCell ref="K126:M126"/>
    <mergeCell ref="C123:F123"/>
    <mergeCell ref="G123:H123"/>
    <mergeCell ref="K123:M123"/>
    <mergeCell ref="C124:F124"/>
    <mergeCell ref="G124:H124"/>
    <mergeCell ref="K124:M124"/>
    <mergeCell ref="C121:F121"/>
    <mergeCell ref="G121:H121"/>
    <mergeCell ref="K121:M121"/>
    <mergeCell ref="C122:F122"/>
    <mergeCell ref="G122:H122"/>
    <mergeCell ref="K122:M122"/>
    <mergeCell ref="C119:F119"/>
    <mergeCell ref="G119:H119"/>
    <mergeCell ref="K119:M119"/>
    <mergeCell ref="C120:F120"/>
    <mergeCell ref="G120:H120"/>
    <mergeCell ref="K120:M120"/>
    <mergeCell ref="C117:F117"/>
    <mergeCell ref="G117:H117"/>
    <mergeCell ref="K117:M117"/>
    <mergeCell ref="C118:F118"/>
    <mergeCell ref="G118:H118"/>
    <mergeCell ref="K118:M118"/>
    <mergeCell ref="C115:F115"/>
    <mergeCell ref="G115:H115"/>
    <mergeCell ref="K115:M115"/>
    <mergeCell ref="C116:F116"/>
    <mergeCell ref="G116:H116"/>
    <mergeCell ref="K116:M116"/>
    <mergeCell ref="C113:F113"/>
    <mergeCell ref="G113:H113"/>
    <mergeCell ref="K113:M113"/>
    <mergeCell ref="C114:F114"/>
    <mergeCell ref="G114:H114"/>
    <mergeCell ref="K114:M114"/>
    <mergeCell ref="C111:F111"/>
    <mergeCell ref="G111:H111"/>
    <mergeCell ref="K111:M111"/>
    <mergeCell ref="C112:F112"/>
    <mergeCell ref="G112:H112"/>
    <mergeCell ref="K112:M112"/>
    <mergeCell ref="C109:F109"/>
    <mergeCell ref="G109:H109"/>
    <mergeCell ref="K109:M109"/>
    <mergeCell ref="C110:F110"/>
    <mergeCell ref="G110:H110"/>
    <mergeCell ref="K110:M110"/>
    <mergeCell ref="C107:F107"/>
    <mergeCell ref="G107:H107"/>
    <mergeCell ref="K107:M107"/>
    <mergeCell ref="C108:F108"/>
    <mergeCell ref="G108:H108"/>
    <mergeCell ref="K108:M108"/>
    <mergeCell ref="C105:F105"/>
    <mergeCell ref="G105:H105"/>
    <mergeCell ref="K105:M105"/>
    <mergeCell ref="C106:F106"/>
    <mergeCell ref="G106:H106"/>
    <mergeCell ref="K106:M106"/>
    <mergeCell ref="C103:F103"/>
    <mergeCell ref="G103:H103"/>
    <mergeCell ref="K103:M103"/>
    <mergeCell ref="C104:F104"/>
    <mergeCell ref="G104:H104"/>
    <mergeCell ref="K104:M104"/>
    <mergeCell ref="C101:F101"/>
    <mergeCell ref="G101:H101"/>
    <mergeCell ref="K101:M101"/>
    <mergeCell ref="C102:F102"/>
    <mergeCell ref="G102:H102"/>
    <mergeCell ref="K102:M102"/>
    <mergeCell ref="C99:F99"/>
    <mergeCell ref="G99:H99"/>
    <mergeCell ref="K99:M99"/>
    <mergeCell ref="C100:F100"/>
    <mergeCell ref="G100:H100"/>
    <mergeCell ref="K100:M100"/>
    <mergeCell ref="C97:F97"/>
    <mergeCell ref="G97:H97"/>
    <mergeCell ref="K97:M97"/>
    <mergeCell ref="C98:F98"/>
    <mergeCell ref="G98:H98"/>
    <mergeCell ref="K98:M98"/>
    <mergeCell ref="C95:F95"/>
    <mergeCell ref="G95:H95"/>
    <mergeCell ref="K95:M95"/>
    <mergeCell ref="C96:F96"/>
    <mergeCell ref="G96:H96"/>
    <mergeCell ref="K96:M96"/>
    <mergeCell ref="C93:F93"/>
    <mergeCell ref="G93:H93"/>
    <mergeCell ref="K93:M93"/>
    <mergeCell ref="C94:F94"/>
    <mergeCell ref="G94:H94"/>
    <mergeCell ref="K94:M94"/>
    <mergeCell ref="C91:F91"/>
    <mergeCell ref="G91:H91"/>
    <mergeCell ref="K91:M91"/>
    <mergeCell ref="C92:F92"/>
    <mergeCell ref="G92:H92"/>
    <mergeCell ref="K92:M92"/>
    <mergeCell ref="C89:F89"/>
    <mergeCell ref="G89:H89"/>
    <mergeCell ref="K89:M89"/>
    <mergeCell ref="C90:F90"/>
    <mergeCell ref="G90:H90"/>
    <mergeCell ref="K90:M90"/>
    <mergeCell ref="C87:F87"/>
    <mergeCell ref="G87:H87"/>
    <mergeCell ref="K87:M87"/>
    <mergeCell ref="C88:F88"/>
    <mergeCell ref="G88:H88"/>
    <mergeCell ref="K88:M88"/>
    <mergeCell ref="C85:F85"/>
    <mergeCell ref="G85:H85"/>
    <mergeCell ref="K85:M85"/>
    <mergeCell ref="C86:F86"/>
    <mergeCell ref="G86:H86"/>
    <mergeCell ref="K86:M86"/>
    <mergeCell ref="C83:F83"/>
    <mergeCell ref="G83:H83"/>
    <mergeCell ref="K83:M83"/>
    <mergeCell ref="C84:F84"/>
    <mergeCell ref="G84:H84"/>
    <mergeCell ref="K84:M84"/>
    <mergeCell ref="C81:F81"/>
    <mergeCell ref="G81:H81"/>
    <mergeCell ref="K81:M81"/>
    <mergeCell ref="C82:F82"/>
    <mergeCell ref="G82:H82"/>
    <mergeCell ref="K82:M82"/>
    <mergeCell ref="C79:F79"/>
    <mergeCell ref="G79:H79"/>
    <mergeCell ref="K79:M79"/>
    <mergeCell ref="C80:F80"/>
    <mergeCell ref="G80:H80"/>
    <mergeCell ref="K80:M80"/>
    <mergeCell ref="C77:F77"/>
    <mergeCell ref="G77:H77"/>
    <mergeCell ref="K77:M77"/>
    <mergeCell ref="C78:F78"/>
    <mergeCell ref="G78:H78"/>
    <mergeCell ref="K78:M78"/>
    <mergeCell ref="C75:F75"/>
    <mergeCell ref="G75:H75"/>
    <mergeCell ref="K75:M75"/>
    <mergeCell ref="C76:F76"/>
    <mergeCell ref="G76:H76"/>
    <mergeCell ref="K76:M76"/>
    <mergeCell ref="C73:F73"/>
    <mergeCell ref="G73:H73"/>
    <mergeCell ref="K73:M73"/>
    <mergeCell ref="C74:F74"/>
    <mergeCell ref="G74:H74"/>
    <mergeCell ref="K74:M74"/>
    <mergeCell ref="C71:F71"/>
    <mergeCell ref="G71:H71"/>
    <mergeCell ref="K71:M71"/>
    <mergeCell ref="C72:F72"/>
    <mergeCell ref="G72:H72"/>
    <mergeCell ref="K72:M72"/>
    <mergeCell ref="C69:F69"/>
    <mergeCell ref="G69:H69"/>
    <mergeCell ref="K69:M69"/>
    <mergeCell ref="C70:F70"/>
    <mergeCell ref="G70:H70"/>
    <mergeCell ref="K70:M70"/>
    <mergeCell ref="C67:F67"/>
    <mergeCell ref="G67:H67"/>
    <mergeCell ref="K67:M67"/>
    <mergeCell ref="C68:F68"/>
    <mergeCell ref="G68:H68"/>
    <mergeCell ref="K68:M68"/>
    <mergeCell ref="C65:F65"/>
    <mergeCell ref="G65:H65"/>
    <mergeCell ref="K65:M65"/>
    <mergeCell ref="C66:F66"/>
    <mergeCell ref="G66:H66"/>
    <mergeCell ref="K66:M66"/>
    <mergeCell ref="C63:F63"/>
    <mergeCell ref="G63:H63"/>
    <mergeCell ref="K63:M63"/>
    <mergeCell ref="C64:F64"/>
    <mergeCell ref="G64:H64"/>
    <mergeCell ref="K64:M64"/>
    <mergeCell ref="C61:F61"/>
    <mergeCell ref="G61:H61"/>
    <mergeCell ref="K61:M61"/>
    <mergeCell ref="C62:F62"/>
    <mergeCell ref="G62:H62"/>
    <mergeCell ref="K62:M62"/>
    <mergeCell ref="C59:F59"/>
    <mergeCell ref="G59:H59"/>
    <mergeCell ref="K59:M59"/>
    <mergeCell ref="C60:F60"/>
    <mergeCell ref="G60:H60"/>
    <mergeCell ref="K60:M60"/>
    <mergeCell ref="C57:F57"/>
    <mergeCell ref="G57:H57"/>
    <mergeCell ref="K57:M57"/>
    <mergeCell ref="C58:F58"/>
    <mergeCell ref="G58:H58"/>
    <mergeCell ref="K58:M58"/>
    <mergeCell ref="C55:F55"/>
    <mergeCell ref="G55:H55"/>
    <mergeCell ref="K55:M55"/>
    <mergeCell ref="C56:F56"/>
    <mergeCell ref="G56:H56"/>
    <mergeCell ref="K56:M56"/>
    <mergeCell ref="C53:F53"/>
    <mergeCell ref="G53:H53"/>
    <mergeCell ref="K53:M53"/>
    <mergeCell ref="C54:F54"/>
    <mergeCell ref="G54:H54"/>
    <mergeCell ref="K54:M54"/>
    <mergeCell ref="C51:F51"/>
    <mergeCell ref="G51:H51"/>
    <mergeCell ref="K51:M51"/>
    <mergeCell ref="C52:F52"/>
    <mergeCell ref="G52:H52"/>
    <mergeCell ref="K52:M52"/>
    <mergeCell ref="C49:F49"/>
    <mergeCell ref="G49:H49"/>
    <mergeCell ref="K49:M49"/>
    <mergeCell ref="C50:F50"/>
    <mergeCell ref="G50:H50"/>
    <mergeCell ref="K50:M50"/>
    <mergeCell ref="C47:F47"/>
    <mergeCell ref="G47:H47"/>
    <mergeCell ref="K47:M47"/>
    <mergeCell ref="C48:F48"/>
    <mergeCell ref="G48:H48"/>
    <mergeCell ref="K48:M48"/>
    <mergeCell ref="C45:F45"/>
    <mergeCell ref="G45:H45"/>
    <mergeCell ref="K45:M45"/>
    <mergeCell ref="C46:F46"/>
    <mergeCell ref="G46:H46"/>
    <mergeCell ref="K46:M46"/>
    <mergeCell ref="C44:F44"/>
    <mergeCell ref="G44:H44"/>
    <mergeCell ref="K44:M44"/>
    <mergeCell ref="C17:F17"/>
    <mergeCell ref="G17:H17"/>
    <mergeCell ref="K17:M17"/>
    <mergeCell ref="C42:F42"/>
    <mergeCell ref="G42:H42"/>
    <mergeCell ref="K42:M42"/>
    <mergeCell ref="C43:F43"/>
    <mergeCell ref="K37:M37"/>
    <mergeCell ref="G43:H43"/>
    <mergeCell ref="K43:M43"/>
    <mergeCell ref="C40:F40"/>
    <mergeCell ref="G40:H40"/>
    <mergeCell ref="K40:M40"/>
    <mergeCell ref="C41:F41"/>
    <mergeCell ref="G41:H41"/>
    <mergeCell ref="K41:M41"/>
    <mergeCell ref="C35:F35"/>
    <mergeCell ref="G35:H35"/>
    <mergeCell ref="K35:M35"/>
    <mergeCell ref="G39:H39"/>
    <mergeCell ref="K39:M39"/>
    <mergeCell ref="C36:F36"/>
    <mergeCell ref="G36:H36"/>
    <mergeCell ref="K36:M36"/>
    <mergeCell ref="C37:F37"/>
    <mergeCell ref="G37:H37"/>
    <mergeCell ref="C33:F33"/>
    <mergeCell ref="G33:H33"/>
    <mergeCell ref="K33:M33"/>
    <mergeCell ref="C34:F34"/>
    <mergeCell ref="G34:H34"/>
    <mergeCell ref="K34:M34"/>
    <mergeCell ref="C31:F31"/>
    <mergeCell ref="G31:H31"/>
    <mergeCell ref="K31:M31"/>
    <mergeCell ref="C32:F32"/>
    <mergeCell ref="G32:H32"/>
    <mergeCell ref="K32:M32"/>
    <mergeCell ref="C29:F29"/>
    <mergeCell ref="G29:H29"/>
    <mergeCell ref="K29:M29"/>
    <mergeCell ref="C30:F30"/>
    <mergeCell ref="G30:H30"/>
    <mergeCell ref="K30:M30"/>
    <mergeCell ref="C27:F27"/>
    <mergeCell ref="G27:H27"/>
    <mergeCell ref="K27:M27"/>
    <mergeCell ref="C28:F28"/>
    <mergeCell ref="G28:H28"/>
    <mergeCell ref="K28:M28"/>
    <mergeCell ref="C25:F25"/>
    <mergeCell ref="G25:H25"/>
    <mergeCell ref="K25:M25"/>
    <mergeCell ref="C26:F26"/>
    <mergeCell ref="G26:H26"/>
    <mergeCell ref="K26:M26"/>
    <mergeCell ref="C23:F23"/>
    <mergeCell ref="G23:H23"/>
    <mergeCell ref="K23:M23"/>
    <mergeCell ref="C24:F24"/>
    <mergeCell ref="G24:H24"/>
    <mergeCell ref="K24:M24"/>
    <mergeCell ref="C21:F21"/>
    <mergeCell ref="G21:H21"/>
    <mergeCell ref="K21:M21"/>
    <mergeCell ref="C22:F22"/>
    <mergeCell ref="G22:H22"/>
    <mergeCell ref="K22:M22"/>
    <mergeCell ref="C19:F19"/>
    <mergeCell ref="G19:H19"/>
    <mergeCell ref="K19:M19"/>
    <mergeCell ref="C20:F20"/>
    <mergeCell ref="G20:H20"/>
    <mergeCell ref="K20:M20"/>
    <mergeCell ref="C14:F14"/>
    <mergeCell ref="G14:H14"/>
    <mergeCell ref="K14:M14"/>
    <mergeCell ref="C15:F15"/>
    <mergeCell ref="G15:H15"/>
    <mergeCell ref="K15:M15"/>
    <mergeCell ref="C12:F12"/>
    <mergeCell ref="G12:H12"/>
    <mergeCell ref="K12:M12"/>
    <mergeCell ref="C13:F13"/>
    <mergeCell ref="G13:H13"/>
    <mergeCell ref="K13:M13"/>
    <mergeCell ref="K11:M11"/>
    <mergeCell ref="B2:G3"/>
    <mergeCell ref="J3:K4"/>
    <mergeCell ref="M3:M4"/>
    <mergeCell ref="B4:E5"/>
    <mergeCell ref="B6:D6"/>
    <mergeCell ref="N20:O20"/>
    <mergeCell ref="B11:F11"/>
    <mergeCell ref="N10:O10"/>
    <mergeCell ref="N11:O11"/>
    <mergeCell ref="N12:O12"/>
    <mergeCell ref="N13:O13"/>
    <mergeCell ref="N14:O14"/>
    <mergeCell ref="B10:H10"/>
    <mergeCell ref="K10:M10"/>
    <mergeCell ref="G11:H11"/>
    <mergeCell ref="N21:O21"/>
    <mergeCell ref="N22:O22"/>
    <mergeCell ref="N23:O23"/>
    <mergeCell ref="N24:O24"/>
    <mergeCell ref="N25:O25"/>
    <mergeCell ref="N15:O15"/>
    <mergeCell ref="N16:O16"/>
    <mergeCell ref="N17:O17"/>
    <mergeCell ref="N18:O18"/>
    <mergeCell ref="N19:O19"/>
    <mergeCell ref="N26:O26"/>
    <mergeCell ref="N27:O27"/>
    <mergeCell ref="N28:O28"/>
    <mergeCell ref="N29:O29"/>
    <mergeCell ref="N30:O30"/>
    <mergeCell ref="N31:O31"/>
    <mergeCell ref="N32:O32"/>
    <mergeCell ref="N33:O33"/>
    <mergeCell ref="N34:O34"/>
    <mergeCell ref="N35:O35"/>
    <mergeCell ref="N36:O36"/>
    <mergeCell ref="N37:O37"/>
    <mergeCell ref="N38:O38"/>
    <mergeCell ref="N39:O39"/>
    <mergeCell ref="N41:O41"/>
    <mergeCell ref="N42:O42"/>
    <mergeCell ref="N43:O43"/>
    <mergeCell ref="N44:O44"/>
    <mergeCell ref="N45:O45"/>
    <mergeCell ref="N46:O46"/>
    <mergeCell ref="N47:O47"/>
    <mergeCell ref="N48:O48"/>
    <mergeCell ref="N49:O49"/>
    <mergeCell ref="N50:O50"/>
    <mergeCell ref="N51:O51"/>
    <mergeCell ref="N52:O52"/>
    <mergeCell ref="N53:O53"/>
    <mergeCell ref="N54:O54"/>
    <mergeCell ref="N55:O55"/>
    <mergeCell ref="N56:O56"/>
    <mergeCell ref="N57:O57"/>
    <mergeCell ref="N58:O58"/>
    <mergeCell ref="N59:O59"/>
    <mergeCell ref="N60:O60"/>
    <mergeCell ref="N61:O61"/>
    <mergeCell ref="N62:O62"/>
    <mergeCell ref="N63:O63"/>
    <mergeCell ref="N64:O64"/>
    <mergeCell ref="N65:O65"/>
    <mergeCell ref="N66:O66"/>
    <mergeCell ref="N67:O67"/>
    <mergeCell ref="N68:O68"/>
    <mergeCell ref="N69:O69"/>
    <mergeCell ref="N70:O70"/>
    <mergeCell ref="N71:O71"/>
    <mergeCell ref="N72:O72"/>
    <mergeCell ref="N73:O73"/>
    <mergeCell ref="N74:O74"/>
    <mergeCell ref="N75:O75"/>
    <mergeCell ref="N76:O76"/>
    <mergeCell ref="N77:O77"/>
    <mergeCell ref="N78:O78"/>
    <mergeCell ref="N79:O79"/>
    <mergeCell ref="N80:O80"/>
    <mergeCell ref="N81:O81"/>
    <mergeCell ref="N82:O82"/>
    <mergeCell ref="N83:O83"/>
    <mergeCell ref="N84:O84"/>
    <mergeCell ref="N85:O85"/>
    <mergeCell ref="N86:O86"/>
    <mergeCell ref="N87:O87"/>
    <mergeCell ref="N88:O88"/>
    <mergeCell ref="N89:O89"/>
    <mergeCell ref="N90:O90"/>
    <mergeCell ref="N91:O91"/>
    <mergeCell ref="N92:O92"/>
    <mergeCell ref="N93:O93"/>
    <mergeCell ref="N94:O94"/>
    <mergeCell ref="N95:O95"/>
    <mergeCell ref="N96:O96"/>
    <mergeCell ref="N97:O97"/>
    <mergeCell ref="N98:O98"/>
    <mergeCell ref="N99:O99"/>
    <mergeCell ref="N100:O100"/>
    <mergeCell ref="N101:O101"/>
    <mergeCell ref="N102:O102"/>
    <mergeCell ref="N103:O103"/>
    <mergeCell ref="N104:O104"/>
    <mergeCell ref="N105:O105"/>
    <mergeCell ref="N106:O106"/>
    <mergeCell ref="N107:O107"/>
    <mergeCell ref="N108:O108"/>
    <mergeCell ref="N109:O109"/>
    <mergeCell ref="N110:O110"/>
    <mergeCell ref="N111:O111"/>
    <mergeCell ref="N112:O112"/>
    <mergeCell ref="N113:O113"/>
    <mergeCell ref="N114:O114"/>
    <mergeCell ref="N115:O115"/>
    <mergeCell ref="N116:O116"/>
    <mergeCell ref="N117:O117"/>
    <mergeCell ref="N118:O118"/>
    <mergeCell ref="N119:O119"/>
    <mergeCell ref="N120:O120"/>
    <mergeCell ref="N121:O121"/>
    <mergeCell ref="N122:O122"/>
    <mergeCell ref="N123:O123"/>
    <mergeCell ref="N124:O124"/>
    <mergeCell ref="N125:O125"/>
    <mergeCell ref="N126:O126"/>
    <mergeCell ref="N127:O127"/>
    <mergeCell ref="N128:O128"/>
    <mergeCell ref="N129:O129"/>
    <mergeCell ref="N130:O130"/>
    <mergeCell ref="N131:O131"/>
    <mergeCell ref="N132:O132"/>
    <mergeCell ref="N133:O133"/>
    <mergeCell ref="N134:O134"/>
    <mergeCell ref="N135:O135"/>
    <mergeCell ref="N136:O136"/>
    <mergeCell ref="N137:O137"/>
    <mergeCell ref="N138:O138"/>
    <mergeCell ref="N139:O139"/>
    <mergeCell ref="N140:O140"/>
    <mergeCell ref="N141:O141"/>
    <mergeCell ref="N142:O142"/>
    <mergeCell ref="N143:O143"/>
    <mergeCell ref="N144:O144"/>
    <mergeCell ref="N145:O145"/>
    <mergeCell ref="N146:O146"/>
    <mergeCell ref="N147:O147"/>
    <mergeCell ref="N148:O148"/>
    <mergeCell ref="N149:O149"/>
    <mergeCell ref="N150:O150"/>
    <mergeCell ref="N151:O151"/>
    <mergeCell ref="N152:O152"/>
    <mergeCell ref="N153:O153"/>
    <mergeCell ref="N154:O154"/>
    <mergeCell ref="N155:O155"/>
    <mergeCell ref="N156:O156"/>
    <mergeCell ref="N157:O157"/>
    <mergeCell ref="N158:O158"/>
    <mergeCell ref="N159:O159"/>
    <mergeCell ref="N160:O160"/>
    <mergeCell ref="N161:O161"/>
    <mergeCell ref="N162:O162"/>
    <mergeCell ref="N163:O163"/>
    <mergeCell ref="N164:O164"/>
    <mergeCell ref="N165:O165"/>
    <mergeCell ref="N166:O166"/>
    <mergeCell ref="N167:O167"/>
    <mergeCell ref="N168:O168"/>
    <mergeCell ref="N169:O169"/>
    <mergeCell ref="N170:O170"/>
    <mergeCell ref="N171:O171"/>
    <mergeCell ref="N172:O172"/>
    <mergeCell ref="N173:O173"/>
    <mergeCell ref="N174:O174"/>
    <mergeCell ref="N175:O175"/>
    <mergeCell ref="N176:O176"/>
    <mergeCell ref="N177:O177"/>
    <mergeCell ref="N178:O178"/>
    <mergeCell ref="N179:O179"/>
    <mergeCell ref="N180:O180"/>
    <mergeCell ref="N181:O181"/>
    <mergeCell ref="N182:O182"/>
    <mergeCell ref="N183:O183"/>
    <mergeCell ref="N184:O184"/>
    <mergeCell ref="N185:O185"/>
    <mergeCell ref="N186:O186"/>
    <mergeCell ref="N187:O187"/>
    <mergeCell ref="N188:O188"/>
    <mergeCell ref="N189:O189"/>
    <mergeCell ref="N190:O190"/>
    <mergeCell ref="N191:O191"/>
    <mergeCell ref="N192:O192"/>
    <mergeCell ref="N193:O193"/>
    <mergeCell ref="N194:O194"/>
    <mergeCell ref="N195:O195"/>
    <mergeCell ref="N196:O196"/>
    <mergeCell ref="N197:O197"/>
    <mergeCell ref="N198:O198"/>
    <mergeCell ref="N199:O199"/>
    <mergeCell ref="N200:O200"/>
    <mergeCell ref="N201:O201"/>
    <mergeCell ref="N202:O202"/>
    <mergeCell ref="N203:O203"/>
    <mergeCell ref="N204:O204"/>
    <mergeCell ref="N205:O205"/>
    <mergeCell ref="N206:O206"/>
    <mergeCell ref="N218:O218"/>
    <mergeCell ref="N219:O219"/>
    <mergeCell ref="N207:O207"/>
    <mergeCell ref="N208:O208"/>
    <mergeCell ref="N209:O209"/>
    <mergeCell ref="N210:O210"/>
    <mergeCell ref="N211:O211"/>
    <mergeCell ref="N212:O212"/>
    <mergeCell ref="K213:M213"/>
    <mergeCell ref="N213:O213"/>
    <mergeCell ref="N216:O216"/>
    <mergeCell ref="N217:O217"/>
    <mergeCell ref="C214:F214"/>
    <mergeCell ref="C215:F215"/>
    <mergeCell ref="K214:M214"/>
    <mergeCell ref="K215:M215"/>
    <mergeCell ref="N214:O214"/>
    <mergeCell ref="N215:O215"/>
  </mergeCells>
  <printOptions/>
  <pageMargins left="0" right="0" top="0" bottom="0.3937007874015748" header="0" footer="0"/>
  <pageSetup horizontalDpi="600" verticalDpi="600" orientation="portrait" paperSize="9" r:id="rId1"/>
  <headerFooter alignWithMargins="0">
    <oddFooter>&amp;CStranica &amp;P</oddFooter>
  </headerFooter>
  <ignoredErrors>
    <ignoredError sqref="I16" formulaRange="1" unlockedFormula="1"/>
    <ignoredError sqref="K16 K44:K45 K97 K139:K140 K152 K195:K196 K137 N16:O24 N25:O35 N38:O49 O37 O36 N53:O53 O50 O51 O52 N56:O64 O54 O55 N66:O67 O65 N69:O72 O68 N74:O88 O73 N90:O120 O89 N122:O134 O121 N137:O140 O135 O136 N142:O143 O141 N146:O148 O144 O145 N150:O150 O149 N152:O164 O151 N166:O192 O165 N194:O202 O193 N205:O205 O203 O204 N207:O209 O206 N218:O219 O217 O216 K213 O211 O210 N212:O212 N211 N213:O213 N210 O215 O214 K71 K8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2024-03-07T13:16:53Z</dcterms:created>
  <dcterms:modified xsi:type="dcterms:W3CDTF">2024-04-05T07:59:29Z</dcterms:modified>
  <cp:category/>
  <cp:version/>
  <cp:contentType/>
  <cp:contentStatus/>
</cp:coreProperties>
</file>